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2.8" sheetId="2" r:id="rId1"/>
    <sheet name="С5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С5!#REF!</definedName>
    <definedName name="_Par114" localSheetId="1">С5!#REF!</definedName>
    <definedName name="_Par115" localSheetId="1">С5!#REF!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С5!#REF!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С5!$A$1:$G$333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9" i="2"/>
  <c r="D80" i="2" s="1"/>
  <c r="D68" i="2"/>
  <c r="D71" i="2" s="1"/>
  <c r="D70" i="2" s="1"/>
  <c r="D67" i="2"/>
  <c r="D66" i="2"/>
  <c r="D59" i="2"/>
  <c r="D61" i="2" s="1"/>
  <c r="D58" i="2"/>
  <c r="D57" i="2"/>
  <c r="D56" i="2"/>
  <c r="D60" i="2" s="1"/>
  <c r="D51" i="2"/>
  <c r="D50" i="2"/>
  <c r="D46" i="2"/>
  <c r="D41" i="2"/>
  <c r="D38" i="2"/>
  <c r="D16" i="2"/>
  <c r="D14" i="2"/>
  <c r="D12" i="2" s="1"/>
  <c r="D11" i="2"/>
  <c r="D25" i="2" s="1"/>
  <c r="D91" i="2" l="1"/>
  <c r="D90" i="2"/>
  <c r="D17" i="2"/>
  <c r="D22" i="2"/>
  <c r="E331" i="1"/>
  <c r="C329" i="1"/>
  <c r="C331" i="1" s="1"/>
  <c r="F314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0" i="1"/>
  <c r="G269" i="1"/>
  <c r="G268" i="1"/>
  <c r="G267" i="1"/>
  <c r="G266" i="1"/>
  <c r="G265" i="1"/>
  <c r="G264" i="1"/>
  <c r="G263" i="1"/>
  <c r="G262" i="1"/>
  <c r="G261" i="1"/>
  <c r="G260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2" i="1"/>
  <c r="G211" i="1"/>
  <c r="G210" i="1"/>
  <c r="G208" i="1"/>
  <c r="G207" i="1"/>
  <c r="G205" i="1"/>
  <c r="G204" i="1"/>
  <c r="G203" i="1"/>
  <c r="G202" i="1"/>
  <c r="G201" i="1"/>
  <c r="G200" i="1"/>
  <c r="G199" i="1"/>
  <c r="G196" i="1"/>
  <c r="G195" i="1"/>
  <c r="G194" i="1"/>
  <c r="G177" i="1"/>
  <c r="G176" i="1"/>
  <c r="G175" i="1"/>
  <c r="G169" i="1"/>
  <c r="G167" i="1"/>
  <c r="G166" i="1"/>
  <c r="G165" i="1"/>
  <c r="G164" i="1"/>
  <c r="G163" i="1"/>
  <c r="G162" i="1"/>
  <c r="G161" i="1"/>
  <c r="G160" i="1"/>
  <c r="G159" i="1"/>
  <c r="G154" i="1"/>
  <c r="G153" i="1"/>
  <c r="G152" i="1"/>
  <c r="G151" i="1"/>
  <c r="G150" i="1"/>
  <c r="D329" i="1"/>
  <c r="C145" i="1"/>
  <c r="C147" i="1" s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8" i="1"/>
  <c r="G73" i="1"/>
  <c r="G72" i="1"/>
  <c r="G67" i="1"/>
  <c r="G66" i="1"/>
  <c r="G65" i="1"/>
  <c r="G61" i="1"/>
  <c r="G60" i="1"/>
  <c r="G59" i="1"/>
  <c r="G58" i="1"/>
  <c r="G57" i="1"/>
  <c r="G56" i="1"/>
  <c r="G37" i="1"/>
  <c r="G32" i="1"/>
  <c r="G31" i="1"/>
  <c r="G29" i="1"/>
  <c r="G26" i="1"/>
  <c r="G55" i="1" l="1"/>
  <c r="G54" i="1"/>
  <c r="G89" i="1"/>
  <c r="D331" i="1"/>
  <c r="G331" i="1" s="1"/>
  <c r="G329" i="1"/>
  <c r="G145" i="1"/>
  <c r="D147" i="1"/>
  <c r="G147" i="1" s="1"/>
  <c r="G332" i="1" s="1"/>
</calcChain>
</file>

<file path=xl/sharedStrings.xml><?xml version="1.0" encoding="utf-8"?>
<sst xmlns="http://schemas.openxmlformats.org/spreadsheetml/2006/main" count="683" uniqueCount="332">
  <si>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</si>
  <si>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</si>
  <si>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</si>
  <si>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</si>
  <si>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</si>
  <si>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</si>
  <si>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</si>
  <si>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t>(ФИО собственника / председателя)</t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</si>
  <si>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</si>
  <si>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</si>
  <si>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</si>
  <si>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</si>
  <si>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</si>
  <si>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</si>
  <si>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5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</si>
  <si>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</si>
  <si>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</si>
  <si>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</si>
  <si>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</si>
  <si>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</si>
  <si>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17.03.2019 год (исполнение договора управления многоквартирным домом от 27.12.2016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</si>
  <si>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</si>
  <si>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</si>
  <si>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</si>
  <si>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</si>
  <si>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</si>
  <si>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</si>
  <si>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</si>
  <si>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</si>
  <si>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</si>
  <si>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</si>
  <si>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Очистка козырьков от снега</t>
  </si>
  <si>
    <t>м²</t>
  </si>
  <si>
    <t xml:space="preserve">                 7.  Работы, выполняемые в целях надлежащего содержания фасада                 </t>
  </si>
  <si>
    <t>Замена номерного знака на МКД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</si>
  <si>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</si>
  <si>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</si>
  <si>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</si>
  <si>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</si>
  <si>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</si>
  <si>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</si>
  <si>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</si>
  <si>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пружин входных дверей</t>
  </si>
  <si>
    <t xml:space="preserve">                 12.  Работы по ремонту придомового оборудования благоустройства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</si>
  <si>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</si>
  <si>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</si>
  <si>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</si>
  <si>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</si>
  <si>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</si>
  <si>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</si>
  <si>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</si>
  <si>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</si>
  <si>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</si>
  <si>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</si>
  <si>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</si>
  <si>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</si>
  <si>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</si>
  <si>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</si>
  <si>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</si>
  <si>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</si>
  <si>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</si>
  <si>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</si>
  <si>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</si>
  <si>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</si>
  <si>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</si>
  <si>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</si>
  <si>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</si>
  <si>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>м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</si>
  <si>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</si>
  <si>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</si>
  <si>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м3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</si>
  <si>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</si>
  <si>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</si>
  <si>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</si>
  <si>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</si>
  <si>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</si>
  <si>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</si>
  <si>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18.03. по 31.12.2019 год (исполнение договора управления многоквартирным домом от 18.03.2019 г.)</t>
  </si>
  <si>
    <t xml:space="preserve">   Текущий ремонт:</t>
  </si>
  <si>
    <t xml:space="preserve">   Непредвиденные расходы:</t>
  </si>
  <si>
    <t>Ремонт фасада, откосов карниза, балконной плиты, цоколя, крыльца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</si>
  <si>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</si>
  <si>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</si>
  <si>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</si>
  <si>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</si>
  <si>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</si>
  <si>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</si>
  <si>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</si>
  <si>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</si>
  <si>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</si>
  <si>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</si>
  <si>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</si>
  <si>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</si>
  <si>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</si>
  <si>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</si>
  <si>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</si>
  <si>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</si>
  <si>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</si>
  <si>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</si>
  <si>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</si>
  <si>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</si>
  <si>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</si>
  <si>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</si>
  <si>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</si>
  <si>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</si>
  <si>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</si>
  <si>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</si>
  <si>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Ремонт дверного полотна</t>
  </si>
  <si>
    <t xml:space="preserve">Укрепление конька на кровле с а/вышки </t>
  </si>
  <si>
    <t>м/п</t>
  </si>
  <si>
    <t>Поверка приборов учета холодной воды</t>
  </si>
  <si>
    <t xml:space="preserve">Установка навесного замка </t>
  </si>
  <si>
    <t>Ремонт придомового оборудования</t>
  </si>
  <si>
    <t>Закрытие чердачных люков</t>
  </si>
  <si>
    <t>Досыпка песка в песочницу</t>
  </si>
  <si>
    <t>Установка  пружины</t>
  </si>
  <si>
    <t>Замена неисправных средств измерений при поверке приборов учета горячей воды</t>
  </si>
  <si>
    <t>Транспортировка песка от места складирования до места посыпки</t>
  </si>
  <si>
    <t>Погрузка мусора на автотранспорт вручную</t>
  </si>
  <si>
    <t xml:space="preserve"> 1. Несущие и ненесущие конструкции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</si>
  <si>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</si>
  <si>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</si>
  <si>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</si>
  <si>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Утепление подвальных продухов                 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</si>
  <si>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</si>
  <si>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</si>
  <si>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</si>
  <si>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</si>
  <si>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</si>
  <si>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</si>
  <si>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</si>
  <si>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</si>
  <si>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</si>
  <si>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>Ремонт дверных полотен двустворных (со снятием с места)</t>
  </si>
  <si>
    <t>Ремонт дверных полотен двустворных (без снятия с места)</t>
  </si>
  <si>
    <t>Снятие пружин тамбурных дверей</t>
  </si>
  <si>
    <t>Установка б/у пружин тамбурных дверей</t>
  </si>
  <si>
    <t>Установка пружин тамбурных дверей</t>
  </si>
  <si>
    <t xml:space="preserve">Замена шпингалета </t>
  </si>
  <si>
    <t xml:space="preserve">Установка  проушин  </t>
  </si>
  <si>
    <t>1 прибор</t>
  </si>
  <si>
    <t>Установка навесных замков</t>
  </si>
  <si>
    <t>Установка кодовых замков в пунктах учета тепловой энергии</t>
  </si>
  <si>
    <t>Смена стекол</t>
  </si>
  <si>
    <t>м/ф</t>
  </si>
  <si>
    <t xml:space="preserve">Итого по разделу  1.1 Несущие и ненесущие конструкции     </t>
  </si>
  <si>
    <t xml:space="preserve"> 2.2 Сантехнические системы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</si>
  <si>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</si>
  <si>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</si>
  <si>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</si>
  <si>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</si>
  <si>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Плановая ревизия муфтовой арматуры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</si>
  <si>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</si>
  <si>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</si>
  <si>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</si>
  <si>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</si>
  <si>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Плановая ревизия муфтовой арматуры отопления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</si>
  <si>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</si>
  <si>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</si>
  <si>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</si>
  <si>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</si>
  <si>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</si>
  <si>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1000 м3 здания</t>
  </si>
  <si>
    <t>Опорожнение (заполнение) системы отопления здания</t>
  </si>
  <si>
    <t xml:space="preserve">Пуск и регулировка системы отопления 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</si>
  <si>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</si>
  <si>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</si>
  <si>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</si>
  <si>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</si>
  <si>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</si>
  <si>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</t>
  </si>
  <si>
    <t xml:space="preserve"> 2.2.3 Электрооборудование</t>
  </si>
  <si>
    <t xml:space="preserve">Проверка заземления оболочки электрокабеля, оборудования, замеры сопротивления изоляции проводов, трубопроводов </t>
  </si>
  <si>
    <t>1 участ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</si>
  <si>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</si>
  <si>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</si>
  <si>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</si>
  <si>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</si>
  <si>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</si>
  <si>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</si>
  <si>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</si>
  <si>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</si>
  <si>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</si>
  <si>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</si>
  <si>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</si>
  <si>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</si>
  <si>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</si>
  <si>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</si>
  <si>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Итого по разделу 1.2. Оборудование и системы инженерно-технического обеспечения     </t>
  </si>
  <si>
    <t xml:space="preserve"> 3. Лестничные клетки</t>
  </si>
  <si>
    <t xml:space="preserve">Влажное подметание лестничных площадок и маршей 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</si>
  <si>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</si>
  <si>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</si>
  <si>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</si>
  <si>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</si>
  <si>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</si>
  <si>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</si>
  <si>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>Мытье окон, оконных решеток</t>
  </si>
  <si>
    <t>Уборка в зимнее время</t>
  </si>
  <si>
    <t>Подметание свежевыпавшего снега</t>
  </si>
  <si>
    <t>Очистка территории от снега</t>
  </si>
  <si>
    <t>Очистка территории от уплотненного снега</t>
  </si>
  <si>
    <t xml:space="preserve">Подметание территории в дни без снегопада </t>
  </si>
  <si>
    <t>Посыпка территории противогололедными материалами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</si>
  <si>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</si>
  <si>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</si>
  <si>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</si>
  <si>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</si>
  <si>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</si>
  <si>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</si>
  <si>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</si>
  <si>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</si>
  <si>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</si>
  <si>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</si>
  <si>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</si>
  <si>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</si>
  <si>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</si>
  <si>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>Содержание МАФ</t>
  </si>
  <si>
    <t xml:space="preserve">Завоз песка в песочницы      </t>
  </si>
  <si>
    <t>Масляная окраска дворового оборудования</t>
  </si>
  <si>
    <t>Ремонт цоколя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</si>
  <si>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</si>
  <si>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</si>
  <si>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</si>
  <si>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</si>
  <si>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</si>
  <si>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</si>
  <si>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</si>
  <si>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</si>
  <si>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</si>
  <si>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</si>
  <si>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</si>
  <si>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</si>
  <si>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</si>
  <si>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</si>
  <si>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</si>
  <si>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</si>
  <si>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</si>
  <si>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</si>
  <si>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Очистка крышек люков колодцев и пожарных гидрантов от снега и льда толщиной слоя свыше 5 см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</si>
  <si>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</si>
  <si>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</si>
  <si>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Сдвигание свежевыпавшего снега толщиной слоя свыше 2 см</t>
  </si>
  <si>
    <t>Очистка территории от снега при наличии колейности свыше 5 см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</si>
  <si>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</si>
  <si>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</si>
  <si>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</si>
  <si>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</si>
  <si>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</si>
  <si>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Очистка приямков</t>
  </si>
  <si>
    <t>Подметание и уборка придомовой территории</t>
  </si>
  <si>
    <t>Подметание территории с усовершенственным покрытием</t>
  </si>
  <si>
    <t>Уборка и выкашивание газонов</t>
  </si>
  <si>
    <t>Уборка газонов от листьев, сучьев, мусора при засоренности сильной</t>
  </si>
  <si>
    <t>Частичный ремонт фасада с расчисткой 75%</t>
  </si>
  <si>
    <t>Ремонт кровли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</si>
  <si>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</si>
  <si>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r>
      <t>именуемые в дальнейшем "Заказчик",</t>
    </r>
    <r>
      <rPr>
        <b/>
        <sz val="9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</si>
  <si>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r>
      <t>квартиры</t>
    </r>
    <r>
      <rPr>
        <b/>
        <u/>
        <sz val="9"/>
        <rFont val="Times New Roman"/>
        <family val="1"/>
        <charset val="204"/>
      </rPr>
      <t xml:space="preserve"> №  12 </t>
    </r>
    <r>
      <rPr>
        <sz val="9"/>
        <rFont val="Times New Roman"/>
        <family val="1"/>
        <charset val="204"/>
      </rPr>
      <t xml:space="preserve"> , находящейся в данном МКД, действующего(ей) на основании   </t>
    </r>
    <r>
      <rPr>
        <b/>
        <u/>
        <sz val="9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</si>
  <si>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директора МП "ЖКХ" п Подгорный Петрова Д.Ю.</t>
    </r>
  </si>
  <si>
    <r>
      <t>01.02.2019г, 03.06.2019</t>
    </r>
    <r>
      <rPr>
        <sz val="9"/>
        <rFont val="Times New Roman"/>
        <family val="1"/>
        <charset val="204"/>
      </rPr>
      <t xml:space="preserve">    (далее - "Договор"), услуги и (или) выполненные работы по содержанию и текущему ремонту общего </t>
    </r>
  </si>
  <si>
    <t>Приложение 1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</si>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</sst>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"/>
    <numFmt numFmtId="165" formatCode="0.0000"/>
    <numFmt numFmtId="166" formatCode="0.00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Arial"/>
      <family val="2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168" fontId="16" fillId="0" borderId="0">
      <protection locked="0"/>
    </xf>
    <xf numFmtId="169" fontId="16" fillId="0" borderId="7">
      <protection locked="0"/>
    </xf>
    <xf numFmtId="168" fontId="17" fillId="0" borderId="0">
      <protection locked="0"/>
    </xf>
    <xf numFmtId="169" fontId="17" fillId="0" borderId="8">
      <protection locked="0"/>
    </xf>
    <xf numFmtId="170" fontId="16" fillId="0" borderId="0">
      <protection locked="0"/>
    </xf>
    <xf numFmtId="171" fontId="16" fillId="0" borderId="0">
      <protection locked="0"/>
    </xf>
    <xf numFmtId="170" fontId="17" fillId="0" borderId="0">
      <protection locked="0"/>
    </xf>
    <xf numFmtId="171" fontId="17" fillId="0" borderId="0">
      <protection locked="0"/>
    </xf>
    <xf numFmtId="172" fontId="16" fillId="0" borderId="0">
      <protection locked="0"/>
    </xf>
    <xf numFmtId="169" fontId="18" fillId="0" borderId="0">
      <protection locked="0"/>
    </xf>
    <xf numFmtId="169" fontId="18" fillId="0" borderId="0">
      <protection locked="0"/>
    </xf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Protection="0">
      <alignment horizontal="left" vertical="top" wrapText="1"/>
    </xf>
    <xf numFmtId="0" fontId="22" fillId="17" borderId="0" applyNumberFormat="0" applyBorder="0" applyProtection="0">
      <alignment horizontal="left" vertical="top" wrapText="1"/>
    </xf>
    <xf numFmtId="0" fontId="22" fillId="18" borderId="0" applyNumberFormat="0" applyBorder="0" applyProtection="0">
      <alignment horizontal="left" vertical="top" wrapText="1"/>
    </xf>
    <xf numFmtId="0" fontId="21" fillId="19" borderId="0" applyNumberFormat="0" applyBorder="0" applyProtection="0">
      <alignment horizontal="left" vertical="top" wrapText="1"/>
    </xf>
    <xf numFmtId="0" fontId="23" fillId="20" borderId="0" applyNumberFormat="0" applyBorder="0" applyProtection="0">
      <alignment horizontal="left" vertical="top" wrapText="1"/>
    </xf>
    <xf numFmtId="0" fontId="24" fillId="21" borderId="0" applyNumberFormat="0" applyBorder="0" applyProtection="0">
      <alignment horizontal="left" vertical="top" wrapText="1"/>
    </xf>
    <xf numFmtId="0" fontId="8" fillId="0" borderId="0"/>
    <xf numFmtId="0" fontId="25" fillId="0" borderId="0" applyNumberFormat="0" applyFill="0" applyBorder="0" applyProtection="0">
      <alignment horizontal="left" vertical="top" wrapText="1"/>
    </xf>
    <xf numFmtId="0" fontId="26" fillId="22" borderId="0" applyNumberFormat="0" applyBorder="0" applyProtection="0">
      <alignment horizontal="left" vertical="top" wrapText="1"/>
    </xf>
    <xf numFmtId="0" fontId="27" fillId="0" borderId="0" applyNumberFormat="0" applyFill="0" applyBorder="0" applyProtection="0">
      <alignment horizontal="left" vertical="top" wrapText="1"/>
    </xf>
    <xf numFmtId="0" fontId="28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0" fontId="30" fillId="23" borderId="0" applyNumberFormat="0" applyBorder="0" applyProtection="0">
      <alignment horizontal="left" vertical="top" wrapText="1"/>
    </xf>
    <xf numFmtId="0" fontId="31" fillId="23" borderId="9" applyNumberFormat="0" applyProtection="0">
      <alignment horizontal="left" vertical="top" wrapText="1"/>
    </xf>
    <xf numFmtId="0" fontId="32" fillId="0" borderId="0">
      <alignment horizontal="left" vertical="top"/>
    </xf>
    <xf numFmtId="0" fontId="32" fillId="0" borderId="0">
      <alignment horizontal="left" vertical="top"/>
    </xf>
    <xf numFmtId="0" fontId="32" fillId="0" borderId="0">
      <alignment horizontal="center" vertical="top"/>
    </xf>
    <xf numFmtId="0" fontId="29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0" fontId="23" fillId="0" borderId="0" applyNumberFormat="0" applyFill="0" applyBorder="0" applyProtection="0">
      <alignment horizontal="left" vertical="top" wrapText="1"/>
    </xf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7" borderId="0" applyNumberFormat="0" applyBorder="0" applyAlignment="0" applyProtection="0"/>
    <xf numFmtId="0" fontId="33" fillId="8" borderId="9" applyNumberFormat="0" applyAlignment="0" applyProtection="0"/>
    <xf numFmtId="0" fontId="34" fillId="28" borderId="10" applyNumberFormat="0" applyAlignment="0" applyProtection="0"/>
    <xf numFmtId="0" fontId="35" fillId="28" borderId="9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29" borderId="15" applyNumberFormat="0" applyAlignment="0" applyProtection="0"/>
    <xf numFmtId="0" fontId="4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44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9" fillId="0" borderId="0">
      <alignment horizontal="left" vertical="top" wrapText="1"/>
    </xf>
    <xf numFmtId="0" fontId="46" fillId="4" borderId="0" applyNumberFormat="0" applyBorder="0" applyAlignment="0" applyProtection="0"/>
    <xf numFmtId="0" fontId="47" fillId="0" borderId="0" applyNumberFormat="0" applyFill="0" applyBorder="0" applyAlignment="0" applyProtection="0"/>
    <xf numFmtId="0" fontId="2" fillId="31" borderId="16" applyNumberFormat="0" applyFont="0" applyAlignment="0" applyProtection="0"/>
    <xf numFmtId="0" fontId="48" fillId="0" borderId="17" applyNumberFormat="0" applyFill="0" applyAlignment="0" applyProtection="0"/>
    <xf numFmtId="0" fontId="49" fillId="0" borderId="0"/>
    <xf numFmtId="0" fontId="50" fillId="0" borderId="0" applyNumberFormat="0" applyFill="0" applyBorder="0" applyAlignment="0" applyProtection="0"/>
    <xf numFmtId="43" fontId="51" fillId="0" borderId="0" applyFont="0" applyFill="0" applyBorder="0" applyAlignment="0" applyProtection="0"/>
    <xf numFmtId="0" fontId="52" fillId="5" borderId="0" applyNumberFormat="0" applyBorder="0" applyAlignment="0" applyProtection="0"/>
  </cellStyleXfs>
  <cellXfs count="133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2"/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6" fillId="0" borderId="0" xfId="1" applyFont="1" applyFill="1" applyAlignment="1">
      <alignment vertical="center"/>
    </xf>
    <xf numFmtId="0" fontId="2" fillId="0" borderId="0" xfId="1" applyFo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2" fillId="2" borderId="0" xfId="1" applyFont="1" applyFill="1"/>
    <xf numFmtId="0" fontId="12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5" fontId="5" fillId="0" borderId="1" xfId="3" applyNumberFormat="1" applyFont="1" applyFill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/>
    </xf>
    <xf numFmtId="2" fontId="5" fillId="0" borderId="1" xfId="3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vertical="center" wrapText="1"/>
    </xf>
    <xf numFmtId="0" fontId="14" fillId="0" borderId="0" xfId="1" applyFont="1"/>
    <xf numFmtId="166" fontId="5" fillId="0" borderId="1" xfId="3" applyNumberFormat="1" applyFont="1" applyFill="1" applyBorder="1" applyAlignment="1">
      <alignment horizontal="center" vertical="center"/>
    </xf>
    <xf numFmtId="2" fontId="12" fillId="0" borderId="1" xfId="3" applyNumberFormat="1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top" wrapText="1"/>
    </xf>
    <xf numFmtId="0" fontId="14" fillId="0" borderId="0" xfId="1" applyFont="1" applyFill="1"/>
    <xf numFmtId="164" fontId="5" fillId="0" borderId="1" xfId="3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12" fillId="0" borderId="1" xfId="1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2" fillId="0" borderId="1" xfId="1" applyFont="1" applyFill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/>
    <xf numFmtId="0" fontId="1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vertical="center"/>
    </xf>
    <xf numFmtId="0" fontId="4" fillId="0" borderId="5" xfId="1" applyFont="1" applyFill="1" applyBorder="1"/>
    <xf numFmtId="0" fontId="13" fillId="0" borderId="0" xfId="1" applyFont="1" applyFill="1" applyAlignment="1">
      <alignment horizontal="center" vertical="center"/>
    </xf>
    <xf numFmtId="0" fontId="2" fillId="0" borderId="5" xfId="1" applyFont="1" applyFill="1" applyBorder="1"/>
    <xf numFmtId="0" fontId="53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55" fillId="0" borderId="1" xfId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0" fontId="4" fillId="0" borderId="1" xfId="1" applyFont="1" applyFill="1" applyBorder="1"/>
    <xf numFmtId="4" fontId="5" fillId="0" borderId="1" xfId="1" applyNumberFormat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167" fontId="11" fillId="0" borderId="0" xfId="0" applyNumberFormat="1" applyFont="1" applyFill="1" applyAlignment="1">
      <alignment horizontal="right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3" fillId="0" borderId="0" xfId="1" applyFont="1" applyFill="1" applyBorder="1" applyAlignment="1">
      <alignment horizontal="left" vertical="center"/>
    </xf>
    <xf numFmtId="0" fontId="56" fillId="0" borderId="0" xfId="1" applyFont="1" applyFill="1" applyAlignment="1">
      <alignment horizontal="right"/>
    </xf>
    <xf numFmtId="0" fontId="58" fillId="0" borderId="0" xfId="0" applyFont="1"/>
    <xf numFmtId="167" fontId="59" fillId="0" borderId="0" xfId="0" applyNumberFormat="1" applyFont="1" applyFill="1" applyBorder="1" applyAlignment="1">
      <alignment horizontal="right" vertical="center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vertical="center" wrapText="1"/>
    </xf>
    <xf numFmtId="0" fontId="58" fillId="0" borderId="1" xfId="0" applyFont="1" applyFill="1" applyBorder="1" applyAlignment="1">
      <alignment horizontal="center"/>
    </xf>
    <xf numFmtId="14" fontId="60" fillId="0" borderId="1" xfId="0" applyNumberFormat="1" applyFont="1" applyFill="1" applyBorder="1" applyAlignment="1">
      <alignment horizontal="center"/>
    </xf>
    <xf numFmtId="0" fontId="58" fillId="0" borderId="1" xfId="0" applyFont="1" applyFill="1" applyBorder="1"/>
    <xf numFmtId="0" fontId="60" fillId="0" borderId="1" xfId="0" applyFont="1" applyFill="1" applyBorder="1" applyAlignment="1">
      <alignment horizontal="center"/>
    </xf>
    <xf numFmtId="0" fontId="60" fillId="0" borderId="1" xfId="0" applyFont="1" applyFill="1" applyBorder="1"/>
    <xf numFmtId="4" fontId="60" fillId="0" borderId="1" xfId="0" applyNumberFormat="1" applyFont="1" applyFill="1" applyBorder="1" applyAlignment="1">
      <alignment horizontal="center"/>
    </xf>
    <xf numFmtId="0" fontId="59" fillId="0" borderId="1" xfId="0" applyFont="1" applyFill="1" applyBorder="1" applyAlignment="1">
      <alignment vertical="top" wrapText="1"/>
    </xf>
    <xf numFmtId="0" fontId="59" fillId="0" borderId="1" xfId="0" applyFont="1" applyFill="1" applyBorder="1" applyAlignment="1">
      <alignment horizontal="justify" vertical="center" wrapText="1"/>
    </xf>
    <xf numFmtId="49" fontId="59" fillId="0" borderId="1" xfId="0" applyNumberFormat="1" applyFont="1" applyFill="1" applyBorder="1" applyAlignment="1">
      <alignment horizontal="justify" vertical="center" wrapText="1"/>
    </xf>
    <xf numFmtId="3" fontId="60" fillId="0" borderId="1" xfId="0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wrapText="1"/>
    </xf>
    <xf numFmtId="0" fontId="60" fillId="0" borderId="1" xfId="0" applyFont="1" applyFill="1" applyBorder="1" applyAlignment="1">
      <alignment vertical="top"/>
    </xf>
    <xf numFmtId="4" fontId="61" fillId="0" borderId="1" xfId="0" applyNumberFormat="1" applyFont="1" applyFill="1" applyBorder="1" applyAlignment="1">
      <alignment wrapText="1"/>
    </xf>
    <xf numFmtId="4" fontId="61" fillId="0" borderId="1" xfId="0" applyNumberFormat="1" applyFont="1" applyFill="1" applyBorder="1"/>
    <xf numFmtId="4" fontId="60" fillId="0" borderId="1" xfId="0" applyNumberFormat="1" applyFont="1" applyFill="1" applyBorder="1" applyAlignment="1">
      <alignment horizontal="center" vertical="center"/>
    </xf>
    <xf numFmtId="167" fontId="59" fillId="0" borderId="1" xfId="0" applyNumberFormat="1" applyFont="1" applyFill="1" applyBorder="1" applyAlignment="1">
      <alignment horizontal="center" vertical="center" wrapText="1"/>
    </xf>
    <xf numFmtId="0" fontId="60" fillId="0" borderId="0" xfId="0" applyFont="1" applyFill="1"/>
    <xf numFmtId="0" fontId="58" fillId="0" borderId="0" xfId="0" applyFont="1" applyFill="1"/>
    <xf numFmtId="0" fontId="61" fillId="0" borderId="1" xfId="0" applyFont="1" applyFill="1" applyBorder="1" applyAlignment="1">
      <alignment horizontal="center" wrapText="1"/>
    </xf>
    <xf numFmtId="0" fontId="5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left" vertical="center" wrapText="1"/>
    </xf>
    <xf numFmtId="0" fontId="59" fillId="0" borderId="19" xfId="0" applyFont="1" applyFill="1" applyBorder="1" applyAlignment="1">
      <alignment horizontal="left" vertical="center" wrapText="1"/>
    </xf>
    <xf numFmtId="0" fontId="59" fillId="0" borderId="20" xfId="0" applyFont="1" applyFill="1" applyBorder="1" applyAlignment="1">
      <alignment horizontal="left" vertical="center" wrapText="1"/>
    </xf>
    <xf numFmtId="0" fontId="15" fillId="0" borderId="0" xfId="1" applyFont="1" applyFill="1" applyAlignment="1">
      <alignment horizontal="left" vertical="top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/>
    </xf>
    <xf numFmtId="0" fontId="15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vertical="center" wrapText="1"/>
    </xf>
    <xf numFmtId="0" fontId="5" fillId="0" borderId="5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justify" vertical="center" wrapText="1"/>
    </xf>
    <xf numFmtId="0" fontId="5" fillId="0" borderId="0" xfId="3" applyFont="1" applyFill="1" applyAlignment="1">
      <alignment horizontal="left" vertical="center" wrapText="1"/>
    </xf>
    <xf numFmtId="0" fontId="53" fillId="0" borderId="0" xfId="1" applyFont="1" applyFill="1" applyAlignment="1">
      <alignment horizontal="justify" vertical="center" wrapText="1"/>
    </xf>
    <xf numFmtId="0" fontId="53" fillId="0" borderId="0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wrapText="1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D6" sqref="D6"/>
    </sheetView>
  </sheetViews>
  <sheetFormatPr defaultRowHeight="15" x14ac:dyDescent="0.25"/>
  <cols>
    <col min="1" max="1" width="4.28515625" style="103" customWidth="1"/>
    <col min="2" max="2" width="62.28515625" style="104" customWidth="1"/>
    <col min="3" max="3" width="10.85546875" style="104" customWidth="1"/>
    <col min="4" max="4" width="18.42578125" style="103" customWidth="1"/>
    <col min="5" max="16384" width="9.140625" style="83"/>
  </cols>
  <sheetData>
    <row r="1" spans="1:4" ht="19.5" x14ac:dyDescent="0.25">
      <c r="A1" s="106" t="s">
        <v>262</v>
      </c>
      <c r="B1" s="106"/>
      <c r="C1" s="106"/>
      <c r="D1" s="106"/>
    </row>
    <row r="2" spans="1:4" x14ac:dyDescent="0.25">
      <c r="A2" s="107" t="s">
        <v>263</v>
      </c>
      <c r="B2" s="107"/>
      <c r="C2" s="107"/>
      <c r="D2" s="107"/>
    </row>
    <row r="3" spans="1:4" x14ac:dyDescent="0.25">
      <c r="A3" s="108" t="s">
        <v>14</v>
      </c>
      <c r="B3" s="108"/>
      <c r="C3" s="108"/>
      <c r="D3" s="108"/>
    </row>
    <row r="4" spans="1:4" ht="25.5" x14ac:dyDescent="0.25">
      <c r="A4" s="85" t="s">
        <v>264</v>
      </c>
      <c r="B4" s="85" t="s">
        <v>265</v>
      </c>
      <c r="C4" s="85" t="s">
        <v>266</v>
      </c>
      <c r="D4" s="85" t="s">
        <v>267</v>
      </c>
    </row>
    <row r="5" spans="1:4" x14ac:dyDescent="0.25">
      <c r="A5" s="86">
        <v>1</v>
      </c>
      <c r="B5" s="86" t="s">
        <v>268</v>
      </c>
      <c r="C5" s="87" t="s">
        <v>269</v>
      </c>
      <c r="D5" s="88" t="s">
        <v>331</v>
      </c>
    </row>
    <row r="6" spans="1:4" x14ac:dyDescent="0.25">
      <c r="A6" s="86">
        <v>2</v>
      </c>
      <c r="B6" s="86" t="s">
        <v>270</v>
      </c>
      <c r="C6" s="89"/>
      <c r="D6" s="90" t="s">
        <v>271</v>
      </c>
    </row>
    <row r="7" spans="1:4" x14ac:dyDescent="0.25">
      <c r="A7" s="86">
        <v>3</v>
      </c>
      <c r="B7" s="86" t="s">
        <v>272</v>
      </c>
      <c r="C7" s="89"/>
      <c r="D7" s="90" t="s">
        <v>273</v>
      </c>
    </row>
    <row r="8" spans="1:4" ht="27.75" customHeight="1" x14ac:dyDescent="0.25">
      <c r="A8" s="105" t="s">
        <v>274</v>
      </c>
      <c r="B8" s="105"/>
      <c r="C8" s="105"/>
      <c r="D8" s="105"/>
    </row>
    <row r="9" spans="1:4" x14ac:dyDescent="0.25">
      <c r="A9" s="91">
        <v>4</v>
      </c>
      <c r="B9" s="86" t="s">
        <v>275</v>
      </c>
      <c r="C9" s="85" t="s">
        <v>276</v>
      </c>
      <c r="D9" s="92">
        <v>0</v>
      </c>
    </row>
    <row r="10" spans="1:4" x14ac:dyDescent="0.25">
      <c r="A10" s="91">
        <v>5</v>
      </c>
      <c r="B10" s="86" t="s">
        <v>277</v>
      </c>
      <c r="C10" s="85" t="s">
        <v>276</v>
      </c>
      <c r="D10" s="92" t="s">
        <v>278</v>
      </c>
    </row>
    <row r="11" spans="1:4" x14ac:dyDescent="0.25">
      <c r="A11" s="91">
        <v>6</v>
      </c>
      <c r="B11" s="86" t="s">
        <v>279</v>
      </c>
      <c r="C11" s="85" t="s">
        <v>276</v>
      </c>
      <c r="D11" s="92">
        <f>122184.59+2834.97</f>
        <v>125019.56</v>
      </c>
    </row>
    <row r="12" spans="1:4" ht="15.75" customHeight="1" x14ac:dyDescent="0.25">
      <c r="A12" s="91">
        <v>7</v>
      </c>
      <c r="B12" s="93" t="s">
        <v>280</v>
      </c>
      <c r="C12" s="85" t="s">
        <v>276</v>
      </c>
      <c r="D12" s="92">
        <f>D13+D14</f>
        <v>181193.91</v>
      </c>
    </row>
    <row r="13" spans="1:4" x14ac:dyDescent="0.25">
      <c r="A13" s="91">
        <v>8</v>
      </c>
      <c r="B13" s="94" t="s">
        <v>281</v>
      </c>
      <c r="C13" s="85" t="s">
        <v>276</v>
      </c>
      <c r="D13" s="92">
        <v>164781.76000000001</v>
      </c>
    </row>
    <row r="14" spans="1:4" x14ac:dyDescent="0.25">
      <c r="A14" s="91">
        <v>9</v>
      </c>
      <c r="B14" s="94" t="s">
        <v>282</v>
      </c>
      <c r="C14" s="85" t="s">
        <v>276</v>
      </c>
      <c r="D14" s="92">
        <f>20924.63-4512.48</f>
        <v>16412.150000000001</v>
      </c>
    </row>
    <row r="15" spans="1:4" x14ac:dyDescent="0.25">
      <c r="A15" s="91">
        <v>10</v>
      </c>
      <c r="B15" s="94" t="s">
        <v>283</v>
      </c>
      <c r="C15" s="85" t="s">
        <v>276</v>
      </c>
      <c r="D15" s="92" t="s">
        <v>278</v>
      </c>
    </row>
    <row r="16" spans="1:4" x14ac:dyDescent="0.25">
      <c r="A16" s="91">
        <v>11</v>
      </c>
      <c r="B16" s="86" t="s">
        <v>284</v>
      </c>
      <c r="C16" s="85" t="s">
        <v>276</v>
      </c>
      <c r="D16" s="92">
        <f>175128.8+8543.55</f>
        <v>183672.34999999998</v>
      </c>
    </row>
    <row r="17" spans="1:4" x14ac:dyDescent="0.25">
      <c r="A17" s="91">
        <v>12</v>
      </c>
      <c r="B17" s="95" t="s">
        <v>285</v>
      </c>
      <c r="C17" s="85" t="s">
        <v>276</v>
      </c>
      <c r="D17" s="92">
        <f>D16</f>
        <v>183672.34999999998</v>
      </c>
    </row>
    <row r="18" spans="1:4" x14ac:dyDescent="0.25">
      <c r="A18" s="91">
        <v>13</v>
      </c>
      <c r="B18" s="94" t="s">
        <v>286</v>
      </c>
      <c r="C18" s="85" t="s">
        <v>276</v>
      </c>
      <c r="D18" s="92" t="s">
        <v>278</v>
      </c>
    </row>
    <row r="19" spans="1:4" x14ac:dyDescent="0.25">
      <c r="A19" s="91">
        <v>14</v>
      </c>
      <c r="B19" s="94" t="s">
        <v>287</v>
      </c>
      <c r="C19" s="85" t="s">
        <v>276</v>
      </c>
      <c r="D19" s="92" t="s">
        <v>278</v>
      </c>
    </row>
    <row r="20" spans="1:4" x14ac:dyDescent="0.25">
      <c r="A20" s="91">
        <v>15</v>
      </c>
      <c r="B20" s="94" t="s">
        <v>288</v>
      </c>
      <c r="C20" s="85" t="s">
        <v>276</v>
      </c>
      <c r="D20" s="92" t="s">
        <v>278</v>
      </c>
    </row>
    <row r="21" spans="1:4" x14ac:dyDescent="0.25">
      <c r="A21" s="91">
        <v>16</v>
      </c>
      <c r="B21" s="94" t="s">
        <v>289</v>
      </c>
      <c r="C21" s="85" t="s">
        <v>276</v>
      </c>
      <c r="D21" s="92" t="s">
        <v>278</v>
      </c>
    </row>
    <row r="22" spans="1:4" x14ac:dyDescent="0.25">
      <c r="A22" s="91">
        <v>17</v>
      </c>
      <c r="B22" s="86" t="s">
        <v>290</v>
      </c>
      <c r="C22" s="85" t="s">
        <v>276</v>
      </c>
      <c r="D22" s="92">
        <f>D16</f>
        <v>183672.34999999998</v>
      </c>
    </row>
    <row r="23" spans="1:4" x14ac:dyDescent="0.25">
      <c r="A23" s="91">
        <v>18</v>
      </c>
      <c r="B23" s="86" t="s">
        <v>291</v>
      </c>
      <c r="C23" s="85" t="s">
        <v>276</v>
      </c>
      <c r="D23" s="92" t="s">
        <v>278</v>
      </c>
    </row>
    <row r="24" spans="1:4" x14ac:dyDescent="0.25">
      <c r="A24" s="91">
        <v>19</v>
      </c>
      <c r="B24" s="86" t="s">
        <v>292</v>
      </c>
      <c r="C24" s="85" t="s">
        <v>276</v>
      </c>
      <c r="D24" s="92">
        <v>0</v>
      </c>
    </row>
    <row r="25" spans="1:4" x14ac:dyDescent="0.25">
      <c r="A25" s="91">
        <v>20</v>
      </c>
      <c r="B25" s="86" t="s">
        <v>293</v>
      </c>
      <c r="C25" s="85" t="s">
        <v>276</v>
      </c>
      <c r="D25" s="92">
        <f>D11+D12-D16+D9</f>
        <v>122541.12</v>
      </c>
    </row>
    <row r="26" spans="1:4" ht="27.75" customHeight="1" x14ac:dyDescent="0.25">
      <c r="A26" s="105" t="s">
        <v>294</v>
      </c>
      <c r="B26" s="105"/>
      <c r="C26" s="105"/>
      <c r="D26" s="105"/>
    </row>
    <row r="27" spans="1:4" x14ac:dyDescent="0.25">
      <c r="A27" s="91">
        <v>21</v>
      </c>
      <c r="B27" s="109" t="s">
        <v>295</v>
      </c>
      <c r="C27" s="110"/>
      <c r="D27" s="111"/>
    </row>
    <row r="28" spans="1:4" x14ac:dyDescent="0.25">
      <c r="A28" s="91">
        <v>22</v>
      </c>
      <c r="B28" s="86" t="s">
        <v>296</v>
      </c>
      <c r="C28" s="85" t="s">
        <v>276</v>
      </c>
      <c r="D28" s="92">
        <v>258916.06464038396</v>
      </c>
    </row>
    <row r="29" spans="1:4" x14ac:dyDescent="0.25">
      <c r="A29" s="91">
        <v>23</v>
      </c>
      <c r="B29" s="86" t="s">
        <v>297</v>
      </c>
      <c r="C29" s="87" t="s">
        <v>298</v>
      </c>
      <c r="D29" s="85" t="s">
        <v>261</v>
      </c>
    </row>
    <row r="30" spans="1:4" x14ac:dyDescent="0.25">
      <c r="A30" s="105" t="s">
        <v>299</v>
      </c>
      <c r="B30" s="105"/>
      <c r="C30" s="105"/>
      <c r="D30" s="105"/>
    </row>
    <row r="31" spans="1:4" x14ac:dyDescent="0.25">
      <c r="A31" s="91">
        <v>24</v>
      </c>
      <c r="B31" s="86" t="s">
        <v>300</v>
      </c>
      <c r="C31" s="85" t="s">
        <v>301</v>
      </c>
      <c r="D31" s="96">
        <v>0</v>
      </c>
    </row>
    <row r="32" spans="1:4" x14ac:dyDescent="0.25">
      <c r="A32" s="91">
        <v>25</v>
      </c>
      <c r="B32" s="86" t="s">
        <v>302</v>
      </c>
      <c r="C32" s="85" t="s">
        <v>301</v>
      </c>
      <c r="D32" s="96">
        <v>0</v>
      </c>
    </row>
    <row r="33" spans="1:4" x14ac:dyDescent="0.25">
      <c r="A33" s="91">
        <v>26</v>
      </c>
      <c r="B33" s="86" t="s">
        <v>303</v>
      </c>
      <c r="C33" s="85" t="s">
        <v>301</v>
      </c>
      <c r="D33" s="96">
        <v>0</v>
      </c>
    </row>
    <row r="34" spans="1:4" x14ac:dyDescent="0.25">
      <c r="A34" s="91">
        <v>27</v>
      </c>
      <c r="B34" s="86" t="s">
        <v>304</v>
      </c>
      <c r="C34" s="85" t="s">
        <v>276</v>
      </c>
      <c r="D34" s="92">
        <v>0</v>
      </c>
    </row>
    <row r="35" spans="1:4" x14ac:dyDescent="0.25">
      <c r="A35" s="105" t="s">
        <v>305</v>
      </c>
      <c r="B35" s="105"/>
      <c r="C35" s="105"/>
      <c r="D35" s="105"/>
    </row>
    <row r="36" spans="1:4" x14ac:dyDescent="0.25">
      <c r="A36" s="91">
        <v>28</v>
      </c>
      <c r="B36" s="86" t="s">
        <v>275</v>
      </c>
      <c r="C36" s="85" t="s">
        <v>276</v>
      </c>
      <c r="D36" s="92">
        <v>0</v>
      </c>
    </row>
    <row r="37" spans="1:4" x14ac:dyDescent="0.25">
      <c r="A37" s="91">
        <v>29</v>
      </c>
      <c r="B37" s="86" t="s">
        <v>277</v>
      </c>
      <c r="C37" s="85" t="s">
        <v>276</v>
      </c>
      <c r="D37" s="92"/>
    </row>
    <row r="38" spans="1:4" ht="15.75" customHeight="1" x14ac:dyDescent="0.25">
      <c r="A38" s="91">
        <v>30</v>
      </c>
      <c r="B38" s="86" t="s">
        <v>279</v>
      </c>
      <c r="C38" s="85" t="s">
        <v>276</v>
      </c>
      <c r="D38" s="92">
        <f>266401.92-122184.59-2834.97</f>
        <v>141382.35999999999</v>
      </c>
    </row>
    <row r="39" spans="1:4" x14ac:dyDescent="0.25">
      <c r="A39" s="91">
        <v>31</v>
      </c>
      <c r="B39" s="86" t="s">
        <v>291</v>
      </c>
      <c r="C39" s="85" t="s">
        <v>276</v>
      </c>
      <c r="D39" s="92"/>
    </row>
    <row r="40" spans="1:4" x14ac:dyDescent="0.25">
      <c r="A40" s="91">
        <v>32</v>
      </c>
      <c r="B40" s="86" t="s">
        <v>292</v>
      </c>
      <c r="C40" s="85" t="s">
        <v>276</v>
      </c>
      <c r="D40" s="92"/>
    </row>
    <row r="41" spans="1:4" x14ac:dyDescent="0.25">
      <c r="A41" s="91">
        <v>33</v>
      </c>
      <c r="B41" s="86" t="s">
        <v>293</v>
      </c>
      <c r="C41" s="85" t="s">
        <v>276</v>
      </c>
      <c r="D41" s="92">
        <f>D48+D58+D68+D78+D88</f>
        <v>156307.19999999998</v>
      </c>
    </row>
    <row r="42" spans="1:4" x14ac:dyDescent="0.25">
      <c r="A42" s="105" t="s">
        <v>306</v>
      </c>
      <c r="B42" s="105"/>
      <c r="C42" s="105"/>
      <c r="D42" s="105"/>
    </row>
    <row r="43" spans="1:4" ht="26.25" x14ac:dyDescent="0.25">
      <c r="A43" s="91">
        <v>34</v>
      </c>
      <c r="B43" s="86" t="s">
        <v>307</v>
      </c>
      <c r="C43" s="85" t="s">
        <v>278</v>
      </c>
      <c r="D43" s="97" t="s">
        <v>308</v>
      </c>
    </row>
    <row r="44" spans="1:4" x14ac:dyDescent="0.25">
      <c r="A44" s="91">
        <v>35</v>
      </c>
      <c r="B44" s="86" t="s">
        <v>266</v>
      </c>
      <c r="C44" s="85" t="s">
        <v>278</v>
      </c>
      <c r="D44" s="90" t="s">
        <v>309</v>
      </c>
    </row>
    <row r="45" spans="1:4" x14ac:dyDescent="0.25">
      <c r="A45" s="91">
        <v>36</v>
      </c>
      <c r="B45" s="86" t="s">
        <v>310</v>
      </c>
      <c r="C45" s="85" t="s">
        <v>311</v>
      </c>
      <c r="D45" s="92">
        <v>109.652664</v>
      </c>
    </row>
    <row r="46" spans="1:4" x14ac:dyDescent="0.25">
      <c r="A46" s="91">
        <v>37</v>
      </c>
      <c r="B46" s="86" t="s">
        <v>312</v>
      </c>
      <c r="C46" s="85" t="s">
        <v>276</v>
      </c>
      <c r="D46" s="92">
        <f>280485.66-51171.38</f>
        <v>229314.27999999997</v>
      </c>
    </row>
    <row r="47" spans="1:4" x14ac:dyDescent="0.25">
      <c r="A47" s="91">
        <v>38</v>
      </c>
      <c r="B47" s="86" t="s">
        <v>313</v>
      </c>
      <c r="C47" s="85" t="s">
        <v>276</v>
      </c>
      <c r="D47" s="92">
        <v>219102.09</v>
      </c>
    </row>
    <row r="48" spans="1:4" x14ac:dyDescent="0.25">
      <c r="A48" s="91">
        <v>39</v>
      </c>
      <c r="B48" s="86" t="s">
        <v>314</v>
      </c>
      <c r="C48" s="85" t="s">
        <v>276</v>
      </c>
      <c r="D48" s="92">
        <v>92647.25</v>
      </c>
    </row>
    <row r="49" spans="1:4" x14ac:dyDescent="0.25">
      <c r="A49" s="91">
        <v>40</v>
      </c>
      <c r="B49" s="86" t="s">
        <v>315</v>
      </c>
      <c r="C49" s="85" t="s">
        <v>276</v>
      </c>
      <c r="D49" s="92">
        <v>280435.88999999996</v>
      </c>
    </row>
    <row r="50" spans="1:4" x14ac:dyDescent="0.25">
      <c r="A50" s="91">
        <v>41</v>
      </c>
      <c r="B50" s="86" t="s">
        <v>316</v>
      </c>
      <c r="C50" s="85" t="s">
        <v>276</v>
      </c>
      <c r="D50" s="92">
        <f>D49-D51</f>
        <v>187788.63999999996</v>
      </c>
    </row>
    <row r="51" spans="1:4" ht="15" customHeight="1" x14ac:dyDescent="0.25">
      <c r="A51" s="91">
        <v>42</v>
      </c>
      <c r="B51" s="93" t="s">
        <v>317</v>
      </c>
      <c r="C51" s="85" t="s">
        <v>276</v>
      </c>
      <c r="D51" s="92">
        <f>D48</f>
        <v>92647.25</v>
      </c>
    </row>
    <row r="52" spans="1:4" ht="15" customHeight="1" x14ac:dyDescent="0.25">
      <c r="A52" s="91">
        <v>43</v>
      </c>
      <c r="B52" s="93" t="s">
        <v>318</v>
      </c>
      <c r="C52" s="85" t="s">
        <v>276</v>
      </c>
      <c r="D52" s="92"/>
    </row>
    <row r="53" spans="1:4" ht="39" x14ac:dyDescent="0.25">
      <c r="A53" s="98">
        <v>44</v>
      </c>
      <c r="B53" s="93" t="s">
        <v>307</v>
      </c>
      <c r="C53" s="85" t="s">
        <v>278</v>
      </c>
      <c r="D53" s="97" t="s">
        <v>319</v>
      </c>
    </row>
    <row r="54" spans="1:4" x14ac:dyDescent="0.25">
      <c r="A54" s="91">
        <v>45</v>
      </c>
      <c r="B54" s="86" t="s">
        <v>266</v>
      </c>
      <c r="C54" s="85" t="s">
        <v>278</v>
      </c>
      <c r="D54" s="90" t="s">
        <v>320</v>
      </c>
    </row>
    <row r="55" spans="1:4" x14ac:dyDescent="0.25">
      <c r="A55" s="91">
        <v>46</v>
      </c>
      <c r="B55" s="86" t="s">
        <v>310</v>
      </c>
      <c r="C55" s="85" t="s">
        <v>311</v>
      </c>
      <c r="D55" s="92">
        <v>267.90261642150767</v>
      </c>
    </row>
    <row r="56" spans="1:4" x14ac:dyDescent="0.25">
      <c r="A56" s="91">
        <v>47</v>
      </c>
      <c r="B56" s="86" t="s">
        <v>312</v>
      </c>
      <c r="C56" s="85" t="s">
        <v>276</v>
      </c>
      <c r="D56" s="92">
        <f>3707.06+216.24</f>
        <v>3923.3</v>
      </c>
    </row>
    <row r="57" spans="1:4" x14ac:dyDescent="0.25">
      <c r="A57" s="91">
        <v>48</v>
      </c>
      <c r="B57" s="86" t="s">
        <v>313</v>
      </c>
      <c r="C57" s="85" t="s">
        <v>276</v>
      </c>
      <c r="D57" s="92">
        <f>3763.25+205.57</f>
        <v>3968.82</v>
      </c>
    </row>
    <row r="58" spans="1:4" x14ac:dyDescent="0.25">
      <c r="A58" s="91">
        <v>49</v>
      </c>
      <c r="B58" s="86" t="s">
        <v>314</v>
      </c>
      <c r="C58" s="85" t="s">
        <v>276</v>
      </c>
      <c r="D58" s="92">
        <f>3079.45+85.83</f>
        <v>3165.2799999999997</v>
      </c>
    </row>
    <row r="59" spans="1:4" x14ac:dyDescent="0.25">
      <c r="A59" s="91">
        <v>50</v>
      </c>
      <c r="B59" s="86" t="s">
        <v>315</v>
      </c>
      <c r="C59" s="85" t="s">
        <v>276</v>
      </c>
      <c r="D59" s="92">
        <f>D56</f>
        <v>3923.3</v>
      </c>
    </row>
    <row r="60" spans="1:4" x14ac:dyDescent="0.25">
      <c r="A60" s="91">
        <v>51</v>
      </c>
      <c r="B60" s="86" t="s">
        <v>316</v>
      </c>
      <c r="C60" s="85" t="s">
        <v>276</v>
      </c>
      <c r="D60" s="92">
        <f>D56</f>
        <v>3923.3</v>
      </c>
    </row>
    <row r="61" spans="1:4" ht="15" customHeight="1" x14ac:dyDescent="0.25">
      <c r="A61" s="91">
        <v>52</v>
      </c>
      <c r="B61" s="93" t="s">
        <v>317</v>
      </c>
      <c r="C61" s="85" t="s">
        <v>276</v>
      </c>
      <c r="D61" s="92">
        <f>D59-D60</f>
        <v>0</v>
      </c>
    </row>
    <row r="62" spans="1:4" ht="15" customHeight="1" x14ac:dyDescent="0.25">
      <c r="A62" s="91">
        <v>53</v>
      </c>
      <c r="B62" s="93" t="s">
        <v>318</v>
      </c>
      <c r="C62" s="85" t="s">
        <v>276</v>
      </c>
      <c r="D62" s="92">
        <v>0</v>
      </c>
    </row>
    <row r="63" spans="1:4" ht="26.25" x14ac:dyDescent="0.25">
      <c r="A63" s="98">
        <v>54</v>
      </c>
      <c r="B63" s="93" t="s">
        <v>307</v>
      </c>
      <c r="C63" s="85" t="s">
        <v>278</v>
      </c>
      <c r="D63" s="99" t="s">
        <v>321</v>
      </c>
    </row>
    <row r="64" spans="1:4" x14ac:dyDescent="0.25">
      <c r="A64" s="91">
        <v>55</v>
      </c>
      <c r="B64" s="86" t="s">
        <v>266</v>
      </c>
      <c r="C64" s="85" t="s">
        <v>278</v>
      </c>
      <c r="D64" s="92" t="s">
        <v>320</v>
      </c>
    </row>
    <row r="65" spans="1:4" x14ac:dyDescent="0.25">
      <c r="A65" s="91">
        <v>56</v>
      </c>
      <c r="B65" s="86" t="s">
        <v>310</v>
      </c>
      <c r="C65" s="85" t="s">
        <v>311</v>
      </c>
      <c r="D65" s="92">
        <v>126.95345821306508</v>
      </c>
    </row>
    <row r="66" spans="1:4" x14ac:dyDescent="0.25">
      <c r="A66" s="91">
        <v>57</v>
      </c>
      <c r="B66" s="86" t="s">
        <v>312</v>
      </c>
      <c r="C66" s="85" t="s">
        <v>276</v>
      </c>
      <c r="D66" s="92">
        <f>6411.74+854.59+18387.18+2448.32-20.45-58.35-1606.4-4609.72</f>
        <v>21806.91</v>
      </c>
    </row>
    <row r="67" spans="1:4" x14ac:dyDescent="0.25">
      <c r="A67" s="91">
        <v>58</v>
      </c>
      <c r="B67" s="86" t="s">
        <v>313</v>
      </c>
      <c r="C67" s="85" t="s">
        <v>276</v>
      </c>
      <c r="D67" s="92">
        <f>4863.93+813.81+13888.61+2322.35</f>
        <v>21888.699999999997</v>
      </c>
    </row>
    <row r="68" spans="1:4" x14ac:dyDescent="0.25">
      <c r="A68" s="91">
        <v>59</v>
      </c>
      <c r="B68" s="86" t="s">
        <v>314</v>
      </c>
      <c r="C68" s="85" t="s">
        <v>276</v>
      </c>
      <c r="D68" s="92">
        <f>779.86+318.25+23676.75+917.39</f>
        <v>25692.25</v>
      </c>
    </row>
    <row r="69" spans="1:4" x14ac:dyDescent="0.25">
      <c r="A69" s="91">
        <v>60</v>
      </c>
      <c r="B69" s="86" t="s">
        <v>315</v>
      </c>
      <c r="C69" s="85" t="s">
        <v>276</v>
      </c>
      <c r="D69" s="92">
        <v>27898.959999999999</v>
      </c>
    </row>
    <row r="70" spans="1:4" x14ac:dyDescent="0.25">
      <c r="A70" s="91">
        <v>61</v>
      </c>
      <c r="B70" s="86" t="s">
        <v>316</v>
      </c>
      <c r="C70" s="85" t="s">
        <v>276</v>
      </c>
      <c r="D70" s="92">
        <f>D69-D71</f>
        <v>2206.7099999999991</v>
      </c>
    </row>
    <row r="71" spans="1:4" ht="15" customHeight="1" x14ac:dyDescent="0.25">
      <c r="A71" s="91">
        <v>62</v>
      </c>
      <c r="B71" s="93" t="s">
        <v>317</v>
      </c>
      <c r="C71" s="85" t="s">
        <v>276</v>
      </c>
      <c r="D71" s="92">
        <f>D68</f>
        <v>25692.25</v>
      </c>
    </row>
    <row r="72" spans="1:4" ht="15" customHeight="1" x14ac:dyDescent="0.25">
      <c r="A72" s="91">
        <v>63</v>
      </c>
      <c r="B72" s="93" t="s">
        <v>318</v>
      </c>
      <c r="C72" s="85" t="s">
        <v>276</v>
      </c>
      <c r="D72" s="92"/>
    </row>
    <row r="73" spans="1:4" x14ac:dyDescent="0.25">
      <c r="A73" s="91">
        <v>64</v>
      </c>
      <c r="B73" s="86" t="s">
        <v>307</v>
      </c>
      <c r="C73" s="85" t="s">
        <v>278</v>
      </c>
      <c r="D73" s="100" t="s">
        <v>322</v>
      </c>
    </row>
    <row r="74" spans="1:4" x14ac:dyDescent="0.25">
      <c r="A74" s="91">
        <v>65</v>
      </c>
      <c r="B74" s="86" t="s">
        <v>266</v>
      </c>
      <c r="C74" s="85" t="s">
        <v>278</v>
      </c>
      <c r="D74" s="92" t="s">
        <v>320</v>
      </c>
    </row>
    <row r="75" spans="1:4" x14ac:dyDescent="0.25">
      <c r="A75" s="91">
        <v>66</v>
      </c>
      <c r="B75" s="86" t="s">
        <v>310</v>
      </c>
      <c r="C75" s="85" t="s">
        <v>311</v>
      </c>
      <c r="D75" s="92">
        <v>383.24033400000002</v>
      </c>
    </row>
    <row r="76" spans="1:4" x14ac:dyDescent="0.25">
      <c r="A76" s="91">
        <v>67</v>
      </c>
      <c r="B76" s="86" t="s">
        <v>312</v>
      </c>
      <c r="C76" s="85" t="s">
        <v>276</v>
      </c>
      <c r="D76" s="92">
        <v>30867.42</v>
      </c>
    </row>
    <row r="77" spans="1:4" x14ac:dyDescent="0.25">
      <c r="A77" s="91">
        <v>68</v>
      </c>
      <c r="B77" s="86" t="s">
        <v>313</v>
      </c>
      <c r="C77" s="85" t="s">
        <v>276</v>
      </c>
      <c r="D77" s="92">
        <v>31916.67</v>
      </c>
    </row>
    <row r="78" spans="1:4" x14ac:dyDescent="0.25">
      <c r="A78" s="91">
        <v>69</v>
      </c>
      <c r="B78" s="86" t="s">
        <v>314</v>
      </c>
      <c r="C78" s="85" t="s">
        <v>276</v>
      </c>
      <c r="D78" s="92">
        <v>28913.21</v>
      </c>
    </row>
    <row r="79" spans="1:4" x14ac:dyDescent="0.25">
      <c r="A79" s="91">
        <v>70</v>
      </c>
      <c r="B79" s="86" t="s">
        <v>315</v>
      </c>
      <c r="C79" s="85" t="s">
        <v>276</v>
      </c>
      <c r="D79" s="92">
        <f>D76</f>
        <v>30867.42</v>
      </c>
    </row>
    <row r="80" spans="1:4" x14ac:dyDescent="0.25">
      <c r="A80" s="91">
        <v>71</v>
      </c>
      <c r="B80" s="86" t="s">
        <v>316</v>
      </c>
      <c r="C80" s="85" t="s">
        <v>276</v>
      </c>
      <c r="D80" s="92">
        <f>D79</f>
        <v>30867.42</v>
      </c>
    </row>
    <row r="81" spans="1:4" ht="14.25" customHeight="1" x14ac:dyDescent="0.25">
      <c r="A81" s="91">
        <v>72</v>
      </c>
      <c r="B81" s="93" t="s">
        <v>317</v>
      </c>
      <c r="C81" s="85" t="s">
        <v>276</v>
      </c>
      <c r="D81" s="92">
        <v>0</v>
      </c>
    </row>
    <row r="82" spans="1:4" ht="14.25" customHeight="1" x14ac:dyDescent="0.25">
      <c r="A82" s="91">
        <v>73</v>
      </c>
      <c r="B82" s="93" t="s">
        <v>318</v>
      </c>
      <c r="C82" s="85" t="s">
        <v>276</v>
      </c>
      <c r="D82" s="92">
        <v>0</v>
      </c>
    </row>
    <row r="83" spans="1:4" x14ac:dyDescent="0.25">
      <c r="A83" s="91">
        <v>74</v>
      </c>
      <c r="B83" s="86" t="s">
        <v>307</v>
      </c>
      <c r="C83" s="85" t="s">
        <v>278</v>
      </c>
      <c r="D83" s="100" t="s">
        <v>323</v>
      </c>
    </row>
    <row r="84" spans="1:4" x14ac:dyDescent="0.25">
      <c r="A84" s="91">
        <v>75</v>
      </c>
      <c r="B84" s="86" t="s">
        <v>266</v>
      </c>
      <c r="C84" s="85" t="s">
        <v>278</v>
      </c>
      <c r="D84" s="92" t="s">
        <v>324</v>
      </c>
    </row>
    <row r="85" spans="1:4" x14ac:dyDescent="0.25">
      <c r="A85" s="91">
        <v>76</v>
      </c>
      <c r="B85" s="86" t="s">
        <v>310</v>
      </c>
      <c r="C85" s="85" t="s">
        <v>311</v>
      </c>
      <c r="D85" s="101">
        <v>2294.0160000000001</v>
      </c>
    </row>
    <row r="86" spans="1:4" x14ac:dyDescent="0.25">
      <c r="A86" s="91">
        <v>77</v>
      </c>
      <c r="B86" s="86" t="s">
        <v>312</v>
      </c>
      <c r="C86" s="85" t="s">
        <v>276</v>
      </c>
      <c r="D86" s="102">
        <f>458.8+7320.81</f>
        <v>7779.6100000000006</v>
      </c>
    </row>
    <row r="87" spans="1:4" x14ac:dyDescent="0.25">
      <c r="A87" s="91">
        <v>78</v>
      </c>
      <c r="B87" s="86" t="s">
        <v>313</v>
      </c>
      <c r="C87" s="85" t="s">
        <v>276</v>
      </c>
      <c r="D87" s="102">
        <v>1890.4</v>
      </c>
    </row>
    <row r="88" spans="1:4" x14ac:dyDescent="0.25">
      <c r="A88" s="91">
        <v>79</v>
      </c>
      <c r="B88" s="86" t="s">
        <v>314</v>
      </c>
      <c r="C88" s="85" t="s">
        <v>276</v>
      </c>
      <c r="D88" s="102">
        <v>5889.21</v>
      </c>
    </row>
    <row r="89" spans="1:4" x14ac:dyDescent="0.25">
      <c r="A89" s="91">
        <v>80</v>
      </c>
      <c r="B89" s="86" t="s">
        <v>315</v>
      </c>
      <c r="C89" s="85" t="s">
        <v>276</v>
      </c>
      <c r="D89" s="92">
        <f>D86</f>
        <v>7779.6100000000006</v>
      </c>
    </row>
    <row r="90" spans="1:4" x14ac:dyDescent="0.25">
      <c r="A90" s="91">
        <v>81</v>
      </c>
      <c r="B90" s="86" t="s">
        <v>316</v>
      </c>
      <c r="C90" s="85" t="s">
        <v>276</v>
      </c>
      <c r="D90" s="92">
        <f>D89</f>
        <v>7779.6100000000006</v>
      </c>
    </row>
    <row r="91" spans="1:4" ht="14.25" customHeight="1" x14ac:dyDescent="0.25">
      <c r="A91" s="91">
        <v>82</v>
      </c>
      <c r="B91" s="93" t="s">
        <v>317</v>
      </c>
      <c r="C91" s="85" t="s">
        <v>276</v>
      </c>
      <c r="D91" s="92">
        <f>D89-D90</f>
        <v>0</v>
      </c>
    </row>
    <row r="92" spans="1:4" ht="14.25" customHeight="1" x14ac:dyDescent="0.25">
      <c r="A92" s="91">
        <v>83</v>
      </c>
      <c r="B92" s="93" t="s">
        <v>318</v>
      </c>
      <c r="C92" s="85" t="s">
        <v>276</v>
      </c>
      <c r="D92" s="92">
        <v>0</v>
      </c>
    </row>
    <row r="93" spans="1:4" x14ac:dyDescent="0.25">
      <c r="A93" s="105" t="s">
        <v>325</v>
      </c>
      <c r="B93" s="105"/>
      <c r="C93" s="105"/>
      <c r="D93" s="105"/>
    </row>
    <row r="94" spans="1:4" x14ac:dyDescent="0.25">
      <c r="A94" s="91">
        <v>84</v>
      </c>
      <c r="B94" s="86" t="s">
        <v>300</v>
      </c>
      <c r="C94" s="85" t="s">
        <v>301</v>
      </c>
      <c r="D94" s="92"/>
    </row>
    <row r="95" spans="1:4" x14ac:dyDescent="0.25">
      <c r="A95" s="91">
        <v>85</v>
      </c>
      <c r="B95" s="86" t="s">
        <v>302</v>
      </c>
      <c r="C95" s="85" t="s">
        <v>301</v>
      </c>
      <c r="D95" s="92"/>
    </row>
    <row r="96" spans="1:4" x14ac:dyDescent="0.25">
      <c r="A96" s="91">
        <v>86</v>
      </c>
      <c r="B96" s="86" t="s">
        <v>303</v>
      </c>
      <c r="C96" s="85" t="s">
        <v>326</v>
      </c>
      <c r="D96" s="92"/>
    </row>
    <row r="97" spans="1:4" x14ac:dyDescent="0.25">
      <c r="A97" s="91">
        <v>87</v>
      </c>
      <c r="B97" s="86" t="s">
        <v>304</v>
      </c>
      <c r="C97" s="85" t="s">
        <v>276</v>
      </c>
      <c r="D97" s="92"/>
    </row>
    <row r="98" spans="1:4" x14ac:dyDescent="0.25">
      <c r="A98" s="105" t="s">
        <v>327</v>
      </c>
      <c r="B98" s="105"/>
      <c r="C98" s="105"/>
      <c r="D98" s="105"/>
    </row>
    <row r="99" spans="1:4" x14ac:dyDescent="0.25">
      <c r="A99" s="91">
        <v>88</v>
      </c>
      <c r="B99" s="86" t="s">
        <v>328</v>
      </c>
      <c r="C99" s="85" t="s">
        <v>301</v>
      </c>
      <c r="D99" s="92">
        <v>0</v>
      </c>
    </row>
    <row r="100" spans="1:4" x14ac:dyDescent="0.25">
      <c r="A100" s="91">
        <v>89</v>
      </c>
      <c r="B100" s="86" t="s">
        <v>329</v>
      </c>
      <c r="C100" s="85" t="s">
        <v>301</v>
      </c>
      <c r="D100" s="92">
        <v>0</v>
      </c>
    </row>
    <row r="101" spans="1:4" ht="15" customHeight="1" x14ac:dyDescent="0.25">
      <c r="A101" s="91">
        <v>90</v>
      </c>
      <c r="B101" s="86" t="s">
        <v>330</v>
      </c>
      <c r="C101" s="85" t="s">
        <v>276</v>
      </c>
      <c r="D101" s="92">
        <v>0</v>
      </c>
    </row>
    <row r="103" spans="1:4" x14ac:dyDescent="0.25">
      <c r="D103" s="84" t="s">
        <v>86</v>
      </c>
    </row>
  </sheetData>
  <mergeCells count="11">
    <mergeCell ref="B27:D27"/>
    <mergeCell ref="A1:D1"/>
    <mergeCell ref="A2:D2"/>
    <mergeCell ref="A3:D3"/>
    <mergeCell ref="A8:D8"/>
    <mergeCell ref="A26:D26"/>
    <mergeCell ref="A30:D30"/>
    <mergeCell ref="A35:D35"/>
    <mergeCell ref="A42:D42"/>
    <mergeCell ref="A93:D93"/>
    <mergeCell ref="A98:D98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8"/>
  <sheetViews>
    <sheetView showZeros="0" topLeftCell="A122" zoomScaleNormal="100" workbookViewId="0">
      <selection activeCell="G88" sqref="G88"/>
    </sheetView>
  </sheetViews>
  <sheetFormatPr defaultColWidth="8.85546875" defaultRowHeight="12.75" outlineLevelRow="1" x14ac:dyDescent="0.2"/>
  <cols>
    <col min="1" max="1" width="0.7109375" style="7" customWidth="1"/>
    <col min="2" max="2" width="42" style="7" customWidth="1"/>
    <col min="3" max="3" width="9.7109375" style="7" customWidth="1"/>
    <col min="4" max="4" width="10.7109375" style="7" customWidth="1"/>
    <col min="5" max="5" width="10.85546875" style="7" customWidth="1"/>
    <col min="6" max="6" width="17.85546875" style="7" hidden="1" customWidth="1"/>
    <col min="7" max="7" width="22" style="7" customWidth="1"/>
    <col min="8" max="250" width="8.85546875" style="1"/>
    <col min="251" max="251" width="5.85546875" style="1" customWidth="1"/>
    <col min="252" max="252" width="37" style="1" customWidth="1"/>
    <col min="253" max="253" width="9.7109375" style="1" customWidth="1"/>
    <col min="254" max="254" width="10.7109375" style="1" customWidth="1"/>
    <col min="255" max="255" width="10.85546875" style="1" customWidth="1"/>
    <col min="256" max="256" width="17.85546875" style="1" customWidth="1"/>
    <col min="257" max="257" width="18.5703125" style="1" customWidth="1"/>
    <col min="258" max="506" width="8.85546875" style="1"/>
    <col min="507" max="507" width="5.85546875" style="1" customWidth="1"/>
    <col min="508" max="508" width="37" style="1" customWidth="1"/>
    <col min="509" max="509" width="9.7109375" style="1" customWidth="1"/>
    <col min="510" max="510" width="10.7109375" style="1" customWidth="1"/>
    <col min="511" max="511" width="10.85546875" style="1" customWidth="1"/>
    <col min="512" max="512" width="17.85546875" style="1" customWidth="1"/>
    <col min="513" max="513" width="18.5703125" style="1" customWidth="1"/>
    <col min="514" max="762" width="8.85546875" style="1"/>
    <col min="763" max="763" width="5.85546875" style="1" customWidth="1"/>
    <col min="764" max="764" width="37" style="1" customWidth="1"/>
    <col min="765" max="765" width="9.7109375" style="1" customWidth="1"/>
    <col min="766" max="766" width="10.7109375" style="1" customWidth="1"/>
    <col min="767" max="767" width="10.85546875" style="1" customWidth="1"/>
    <col min="768" max="768" width="17.85546875" style="1" customWidth="1"/>
    <col min="769" max="769" width="18.5703125" style="1" customWidth="1"/>
    <col min="770" max="1018" width="8.85546875" style="1"/>
    <col min="1019" max="1019" width="5.85546875" style="1" customWidth="1"/>
    <col min="1020" max="1020" width="37" style="1" customWidth="1"/>
    <col min="1021" max="1021" width="9.7109375" style="1" customWidth="1"/>
    <col min="1022" max="1022" width="10.7109375" style="1" customWidth="1"/>
    <col min="1023" max="1023" width="10.85546875" style="1" customWidth="1"/>
    <col min="1024" max="1024" width="17.85546875" style="1" customWidth="1"/>
    <col min="1025" max="1025" width="18.5703125" style="1" customWidth="1"/>
    <col min="1026" max="1274" width="8.85546875" style="1"/>
    <col min="1275" max="1275" width="5.85546875" style="1" customWidth="1"/>
    <col min="1276" max="1276" width="37" style="1" customWidth="1"/>
    <col min="1277" max="1277" width="9.7109375" style="1" customWidth="1"/>
    <col min="1278" max="1278" width="10.7109375" style="1" customWidth="1"/>
    <col min="1279" max="1279" width="10.85546875" style="1" customWidth="1"/>
    <col min="1280" max="1280" width="17.85546875" style="1" customWidth="1"/>
    <col min="1281" max="1281" width="18.5703125" style="1" customWidth="1"/>
    <col min="1282" max="1530" width="8.85546875" style="1"/>
    <col min="1531" max="1531" width="5.85546875" style="1" customWidth="1"/>
    <col min="1532" max="1532" width="37" style="1" customWidth="1"/>
    <col min="1533" max="1533" width="9.7109375" style="1" customWidth="1"/>
    <col min="1534" max="1534" width="10.7109375" style="1" customWidth="1"/>
    <col min="1535" max="1535" width="10.85546875" style="1" customWidth="1"/>
    <col min="1536" max="1536" width="17.85546875" style="1" customWidth="1"/>
    <col min="1537" max="1537" width="18.5703125" style="1" customWidth="1"/>
    <col min="1538" max="1786" width="8.85546875" style="1"/>
    <col min="1787" max="1787" width="5.85546875" style="1" customWidth="1"/>
    <col min="1788" max="1788" width="37" style="1" customWidth="1"/>
    <col min="1789" max="1789" width="9.7109375" style="1" customWidth="1"/>
    <col min="1790" max="1790" width="10.7109375" style="1" customWidth="1"/>
    <col min="1791" max="1791" width="10.85546875" style="1" customWidth="1"/>
    <col min="1792" max="1792" width="17.85546875" style="1" customWidth="1"/>
    <col min="1793" max="1793" width="18.5703125" style="1" customWidth="1"/>
    <col min="1794" max="2042" width="8.85546875" style="1"/>
    <col min="2043" max="2043" width="5.85546875" style="1" customWidth="1"/>
    <col min="2044" max="2044" width="37" style="1" customWidth="1"/>
    <col min="2045" max="2045" width="9.7109375" style="1" customWidth="1"/>
    <col min="2046" max="2046" width="10.7109375" style="1" customWidth="1"/>
    <col min="2047" max="2047" width="10.85546875" style="1" customWidth="1"/>
    <col min="2048" max="2048" width="17.85546875" style="1" customWidth="1"/>
    <col min="2049" max="2049" width="18.5703125" style="1" customWidth="1"/>
    <col min="2050" max="2298" width="8.85546875" style="1"/>
    <col min="2299" max="2299" width="5.85546875" style="1" customWidth="1"/>
    <col min="2300" max="2300" width="37" style="1" customWidth="1"/>
    <col min="2301" max="2301" width="9.7109375" style="1" customWidth="1"/>
    <col min="2302" max="2302" width="10.7109375" style="1" customWidth="1"/>
    <col min="2303" max="2303" width="10.85546875" style="1" customWidth="1"/>
    <col min="2304" max="2304" width="17.85546875" style="1" customWidth="1"/>
    <col min="2305" max="2305" width="18.5703125" style="1" customWidth="1"/>
    <col min="2306" max="2554" width="8.85546875" style="1"/>
    <col min="2555" max="2555" width="5.85546875" style="1" customWidth="1"/>
    <col min="2556" max="2556" width="37" style="1" customWidth="1"/>
    <col min="2557" max="2557" width="9.7109375" style="1" customWidth="1"/>
    <col min="2558" max="2558" width="10.7109375" style="1" customWidth="1"/>
    <col min="2559" max="2559" width="10.85546875" style="1" customWidth="1"/>
    <col min="2560" max="2560" width="17.85546875" style="1" customWidth="1"/>
    <col min="2561" max="2561" width="18.5703125" style="1" customWidth="1"/>
    <col min="2562" max="2810" width="8.85546875" style="1"/>
    <col min="2811" max="2811" width="5.85546875" style="1" customWidth="1"/>
    <col min="2812" max="2812" width="37" style="1" customWidth="1"/>
    <col min="2813" max="2813" width="9.7109375" style="1" customWidth="1"/>
    <col min="2814" max="2814" width="10.7109375" style="1" customWidth="1"/>
    <col min="2815" max="2815" width="10.85546875" style="1" customWidth="1"/>
    <col min="2816" max="2816" width="17.85546875" style="1" customWidth="1"/>
    <col min="2817" max="2817" width="18.5703125" style="1" customWidth="1"/>
    <col min="2818" max="3066" width="8.85546875" style="1"/>
    <col min="3067" max="3067" width="5.85546875" style="1" customWidth="1"/>
    <col min="3068" max="3068" width="37" style="1" customWidth="1"/>
    <col min="3069" max="3069" width="9.7109375" style="1" customWidth="1"/>
    <col min="3070" max="3070" width="10.7109375" style="1" customWidth="1"/>
    <col min="3071" max="3071" width="10.85546875" style="1" customWidth="1"/>
    <col min="3072" max="3072" width="17.85546875" style="1" customWidth="1"/>
    <col min="3073" max="3073" width="18.5703125" style="1" customWidth="1"/>
    <col min="3074" max="3322" width="8.85546875" style="1"/>
    <col min="3323" max="3323" width="5.85546875" style="1" customWidth="1"/>
    <col min="3324" max="3324" width="37" style="1" customWidth="1"/>
    <col min="3325" max="3325" width="9.7109375" style="1" customWidth="1"/>
    <col min="3326" max="3326" width="10.7109375" style="1" customWidth="1"/>
    <col min="3327" max="3327" width="10.85546875" style="1" customWidth="1"/>
    <col min="3328" max="3328" width="17.85546875" style="1" customWidth="1"/>
    <col min="3329" max="3329" width="18.5703125" style="1" customWidth="1"/>
    <col min="3330" max="3578" width="8.85546875" style="1"/>
    <col min="3579" max="3579" width="5.85546875" style="1" customWidth="1"/>
    <col min="3580" max="3580" width="37" style="1" customWidth="1"/>
    <col min="3581" max="3581" width="9.7109375" style="1" customWidth="1"/>
    <col min="3582" max="3582" width="10.7109375" style="1" customWidth="1"/>
    <col min="3583" max="3583" width="10.85546875" style="1" customWidth="1"/>
    <col min="3584" max="3584" width="17.85546875" style="1" customWidth="1"/>
    <col min="3585" max="3585" width="18.5703125" style="1" customWidth="1"/>
    <col min="3586" max="3834" width="8.85546875" style="1"/>
    <col min="3835" max="3835" width="5.85546875" style="1" customWidth="1"/>
    <col min="3836" max="3836" width="37" style="1" customWidth="1"/>
    <col min="3837" max="3837" width="9.7109375" style="1" customWidth="1"/>
    <col min="3838" max="3838" width="10.7109375" style="1" customWidth="1"/>
    <col min="3839" max="3839" width="10.85546875" style="1" customWidth="1"/>
    <col min="3840" max="3840" width="17.85546875" style="1" customWidth="1"/>
    <col min="3841" max="3841" width="18.5703125" style="1" customWidth="1"/>
    <col min="3842" max="4090" width="8.85546875" style="1"/>
    <col min="4091" max="4091" width="5.85546875" style="1" customWidth="1"/>
    <col min="4092" max="4092" width="37" style="1" customWidth="1"/>
    <col min="4093" max="4093" width="9.7109375" style="1" customWidth="1"/>
    <col min="4094" max="4094" width="10.7109375" style="1" customWidth="1"/>
    <col min="4095" max="4095" width="10.85546875" style="1" customWidth="1"/>
    <col min="4096" max="4096" width="17.85546875" style="1" customWidth="1"/>
    <col min="4097" max="4097" width="18.5703125" style="1" customWidth="1"/>
    <col min="4098" max="4346" width="8.85546875" style="1"/>
    <col min="4347" max="4347" width="5.85546875" style="1" customWidth="1"/>
    <col min="4348" max="4348" width="37" style="1" customWidth="1"/>
    <col min="4349" max="4349" width="9.7109375" style="1" customWidth="1"/>
    <col min="4350" max="4350" width="10.7109375" style="1" customWidth="1"/>
    <col min="4351" max="4351" width="10.85546875" style="1" customWidth="1"/>
    <col min="4352" max="4352" width="17.85546875" style="1" customWidth="1"/>
    <col min="4353" max="4353" width="18.5703125" style="1" customWidth="1"/>
    <col min="4354" max="4602" width="8.85546875" style="1"/>
    <col min="4603" max="4603" width="5.85546875" style="1" customWidth="1"/>
    <col min="4604" max="4604" width="37" style="1" customWidth="1"/>
    <col min="4605" max="4605" width="9.7109375" style="1" customWidth="1"/>
    <col min="4606" max="4606" width="10.7109375" style="1" customWidth="1"/>
    <col min="4607" max="4607" width="10.85546875" style="1" customWidth="1"/>
    <col min="4608" max="4608" width="17.85546875" style="1" customWidth="1"/>
    <col min="4609" max="4609" width="18.5703125" style="1" customWidth="1"/>
    <col min="4610" max="4858" width="8.85546875" style="1"/>
    <col min="4859" max="4859" width="5.85546875" style="1" customWidth="1"/>
    <col min="4860" max="4860" width="37" style="1" customWidth="1"/>
    <col min="4861" max="4861" width="9.7109375" style="1" customWidth="1"/>
    <col min="4862" max="4862" width="10.7109375" style="1" customWidth="1"/>
    <col min="4863" max="4863" width="10.85546875" style="1" customWidth="1"/>
    <col min="4864" max="4864" width="17.85546875" style="1" customWidth="1"/>
    <col min="4865" max="4865" width="18.5703125" style="1" customWidth="1"/>
    <col min="4866" max="5114" width="8.85546875" style="1"/>
    <col min="5115" max="5115" width="5.85546875" style="1" customWidth="1"/>
    <col min="5116" max="5116" width="37" style="1" customWidth="1"/>
    <col min="5117" max="5117" width="9.7109375" style="1" customWidth="1"/>
    <col min="5118" max="5118" width="10.7109375" style="1" customWidth="1"/>
    <col min="5119" max="5119" width="10.85546875" style="1" customWidth="1"/>
    <col min="5120" max="5120" width="17.85546875" style="1" customWidth="1"/>
    <col min="5121" max="5121" width="18.5703125" style="1" customWidth="1"/>
    <col min="5122" max="5370" width="8.85546875" style="1"/>
    <col min="5371" max="5371" width="5.85546875" style="1" customWidth="1"/>
    <col min="5372" max="5372" width="37" style="1" customWidth="1"/>
    <col min="5373" max="5373" width="9.7109375" style="1" customWidth="1"/>
    <col min="5374" max="5374" width="10.7109375" style="1" customWidth="1"/>
    <col min="5375" max="5375" width="10.85546875" style="1" customWidth="1"/>
    <col min="5376" max="5376" width="17.85546875" style="1" customWidth="1"/>
    <col min="5377" max="5377" width="18.5703125" style="1" customWidth="1"/>
    <col min="5378" max="5626" width="8.85546875" style="1"/>
    <col min="5627" max="5627" width="5.85546875" style="1" customWidth="1"/>
    <col min="5628" max="5628" width="37" style="1" customWidth="1"/>
    <col min="5629" max="5629" width="9.7109375" style="1" customWidth="1"/>
    <col min="5630" max="5630" width="10.7109375" style="1" customWidth="1"/>
    <col min="5631" max="5631" width="10.85546875" style="1" customWidth="1"/>
    <col min="5632" max="5632" width="17.85546875" style="1" customWidth="1"/>
    <col min="5633" max="5633" width="18.5703125" style="1" customWidth="1"/>
    <col min="5634" max="5882" width="8.85546875" style="1"/>
    <col min="5883" max="5883" width="5.85546875" style="1" customWidth="1"/>
    <col min="5884" max="5884" width="37" style="1" customWidth="1"/>
    <col min="5885" max="5885" width="9.7109375" style="1" customWidth="1"/>
    <col min="5886" max="5886" width="10.7109375" style="1" customWidth="1"/>
    <col min="5887" max="5887" width="10.85546875" style="1" customWidth="1"/>
    <col min="5888" max="5888" width="17.85546875" style="1" customWidth="1"/>
    <col min="5889" max="5889" width="18.5703125" style="1" customWidth="1"/>
    <col min="5890" max="6138" width="8.85546875" style="1"/>
    <col min="6139" max="6139" width="5.85546875" style="1" customWidth="1"/>
    <col min="6140" max="6140" width="37" style="1" customWidth="1"/>
    <col min="6141" max="6141" width="9.7109375" style="1" customWidth="1"/>
    <col min="6142" max="6142" width="10.7109375" style="1" customWidth="1"/>
    <col min="6143" max="6143" width="10.85546875" style="1" customWidth="1"/>
    <col min="6144" max="6144" width="17.85546875" style="1" customWidth="1"/>
    <col min="6145" max="6145" width="18.5703125" style="1" customWidth="1"/>
    <col min="6146" max="6394" width="8.85546875" style="1"/>
    <col min="6395" max="6395" width="5.85546875" style="1" customWidth="1"/>
    <col min="6396" max="6396" width="37" style="1" customWidth="1"/>
    <col min="6397" max="6397" width="9.7109375" style="1" customWidth="1"/>
    <col min="6398" max="6398" width="10.7109375" style="1" customWidth="1"/>
    <col min="6399" max="6399" width="10.85546875" style="1" customWidth="1"/>
    <col min="6400" max="6400" width="17.85546875" style="1" customWidth="1"/>
    <col min="6401" max="6401" width="18.5703125" style="1" customWidth="1"/>
    <col min="6402" max="6650" width="8.85546875" style="1"/>
    <col min="6651" max="6651" width="5.85546875" style="1" customWidth="1"/>
    <col min="6652" max="6652" width="37" style="1" customWidth="1"/>
    <col min="6653" max="6653" width="9.7109375" style="1" customWidth="1"/>
    <col min="6654" max="6654" width="10.7109375" style="1" customWidth="1"/>
    <col min="6655" max="6655" width="10.85546875" style="1" customWidth="1"/>
    <col min="6656" max="6656" width="17.85546875" style="1" customWidth="1"/>
    <col min="6657" max="6657" width="18.5703125" style="1" customWidth="1"/>
    <col min="6658" max="6906" width="8.85546875" style="1"/>
    <col min="6907" max="6907" width="5.85546875" style="1" customWidth="1"/>
    <col min="6908" max="6908" width="37" style="1" customWidth="1"/>
    <col min="6909" max="6909" width="9.7109375" style="1" customWidth="1"/>
    <col min="6910" max="6910" width="10.7109375" style="1" customWidth="1"/>
    <col min="6911" max="6911" width="10.85546875" style="1" customWidth="1"/>
    <col min="6912" max="6912" width="17.85546875" style="1" customWidth="1"/>
    <col min="6913" max="6913" width="18.5703125" style="1" customWidth="1"/>
    <col min="6914" max="7162" width="8.85546875" style="1"/>
    <col min="7163" max="7163" width="5.85546875" style="1" customWidth="1"/>
    <col min="7164" max="7164" width="37" style="1" customWidth="1"/>
    <col min="7165" max="7165" width="9.7109375" style="1" customWidth="1"/>
    <col min="7166" max="7166" width="10.7109375" style="1" customWidth="1"/>
    <col min="7167" max="7167" width="10.85546875" style="1" customWidth="1"/>
    <col min="7168" max="7168" width="17.85546875" style="1" customWidth="1"/>
    <col min="7169" max="7169" width="18.5703125" style="1" customWidth="1"/>
    <col min="7170" max="7418" width="8.85546875" style="1"/>
    <col min="7419" max="7419" width="5.85546875" style="1" customWidth="1"/>
    <col min="7420" max="7420" width="37" style="1" customWidth="1"/>
    <col min="7421" max="7421" width="9.7109375" style="1" customWidth="1"/>
    <col min="7422" max="7422" width="10.7109375" style="1" customWidth="1"/>
    <col min="7423" max="7423" width="10.85546875" style="1" customWidth="1"/>
    <col min="7424" max="7424" width="17.85546875" style="1" customWidth="1"/>
    <col min="7425" max="7425" width="18.5703125" style="1" customWidth="1"/>
    <col min="7426" max="7674" width="8.85546875" style="1"/>
    <col min="7675" max="7675" width="5.85546875" style="1" customWidth="1"/>
    <col min="7676" max="7676" width="37" style="1" customWidth="1"/>
    <col min="7677" max="7677" width="9.7109375" style="1" customWidth="1"/>
    <col min="7678" max="7678" width="10.7109375" style="1" customWidth="1"/>
    <col min="7679" max="7679" width="10.85546875" style="1" customWidth="1"/>
    <col min="7680" max="7680" width="17.85546875" style="1" customWidth="1"/>
    <col min="7681" max="7681" width="18.5703125" style="1" customWidth="1"/>
    <col min="7682" max="7930" width="8.85546875" style="1"/>
    <col min="7931" max="7931" width="5.85546875" style="1" customWidth="1"/>
    <col min="7932" max="7932" width="37" style="1" customWidth="1"/>
    <col min="7933" max="7933" width="9.7109375" style="1" customWidth="1"/>
    <col min="7934" max="7934" width="10.7109375" style="1" customWidth="1"/>
    <col min="7935" max="7935" width="10.85546875" style="1" customWidth="1"/>
    <col min="7936" max="7936" width="17.85546875" style="1" customWidth="1"/>
    <col min="7937" max="7937" width="18.5703125" style="1" customWidth="1"/>
    <col min="7938" max="8186" width="8.85546875" style="1"/>
    <col min="8187" max="8187" width="5.85546875" style="1" customWidth="1"/>
    <col min="8188" max="8188" width="37" style="1" customWidth="1"/>
    <col min="8189" max="8189" width="9.7109375" style="1" customWidth="1"/>
    <col min="8190" max="8190" width="10.7109375" style="1" customWidth="1"/>
    <col min="8191" max="8191" width="10.85546875" style="1" customWidth="1"/>
    <col min="8192" max="8192" width="17.85546875" style="1" customWidth="1"/>
    <col min="8193" max="8193" width="18.5703125" style="1" customWidth="1"/>
    <col min="8194" max="8442" width="8.85546875" style="1"/>
    <col min="8443" max="8443" width="5.85546875" style="1" customWidth="1"/>
    <col min="8444" max="8444" width="37" style="1" customWidth="1"/>
    <col min="8445" max="8445" width="9.7109375" style="1" customWidth="1"/>
    <col min="8446" max="8446" width="10.7109375" style="1" customWidth="1"/>
    <col min="8447" max="8447" width="10.85546875" style="1" customWidth="1"/>
    <col min="8448" max="8448" width="17.85546875" style="1" customWidth="1"/>
    <col min="8449" max="8449" width="18.5703125" style="1" customWidth="1"/>
    <col min="8450" max="8698" width="8.85546875" style="1"/>
    <col min="8699" max="8699" width="5.85546875" style="1" customWidth="1"/>
    <col min="8700" max="8700" width="37" style="1" customWidth="1"/>
    <col min="8701" max="8701" width="9.7109375" style="1" customWidth="1"/>
    <col min="8702" max="8702" width="10.7109375" style="1" customWidth="1"/>
    <col min="8703" max="8703" width="10.85546875" style="1" customWidth="1"/>
    <col min="8704" max="8704" width="17.85546875" style="1" customWidth="1"/>
    <col min="8705" max="8705" width="18.5703125" style="1" customWidth="1"/>
    <col min="8706" max="8954" width="8.85546875" style="1"/>
    <col min="8955" max="8955" width="5.85546875" style="1" customWidth="1"/>
    <col min="8956" max="8956" width="37" style="1" customWidth="1"/>
    <col min="8957" max="8957" width="9.7109375" style="1" customWidth="1"/>
    <col min="8958" max="8958" width="10.7109375" style="1" customWidth="1"/>
    <col min="8959" max="8959" width="10.85546875" style="1" customWidth="1"/>
    <col min="8960" max="8960" width="17.85546875" style="1" customWidth="1"/>
    <col min="8961" max="8961" width="18.5703125" style="1" customWidth="1"/>
    <col min="8962" max="9210" width="8.85546875" style="1"/>
    <col min="9211" max="9211" width="5.85546875" style="1" customWidth="1"/>
    <col min="9212" max="9212" width="37" style="1" customWidth="1"/>
    <col min="9213" max="9213" width="9.7109375" style="1" customWidth="1"/>
    <col min="9214" max="9214" width="10.7109375" style="1" customWidth="1"/>
    <col min="9215" max="9215" width="10.85546875" style="1" customWidth="1"/>
    <col min="9216" max="9216" width="17.85546875" style="1" customWidth="1"/>
    <col min="9217" max="9217" width="18.5703125" style="1" customWidth="1"/>
    <col min="9218" max="9466" width="8.85546875" style="1"/>
    <col min="9467" max="9467" width="5.85546875" style="1" customWidth="1"/>
    <col min="9468" max="9468" width="37" style="1" customWidth="1"/>
    <col min="9469" max="9469" width="9.7109375" style="1" customWidth="1"/>
    <col min="9470" max="9470" width="10.7109375" style="1" customWidth="1"/>
    <col min="9471" max="9471" width="10.85546875" style="1" customWidth="1"/>
    <col min="9472" max="9472" width="17.85546875" style="1" customWidth="1"/>
    <col min="9473" max="9473" width="18.5703125" style="1" customWidth="1"/>
    <col min="9474" max="9722" width="8.85546875" style="1"/>
    <col min="9723" max="9723" width="5.85546875" style="1" customWidth="1"/>
    <col min="9724" max="9724" width="37" style="1" customWidth="1"/>
    <col min="9725" max="9725" width="9.7109375" style="1" customWidth="1"/>
    <col min="9726" max="9726" width="10.7109375" style="1" customWidth="1"/>
    <col min="9727" max="9727" width="10.85546875" style="1" customWidth="1"/>
    <col min="9728" max="9728" width="17.85546875" style="1" customWidth="1"/>
    <col min="9729" max="9729" width="18.5703125" style="1" customWidth="1"/>
    <col min="9730" max="9978" width="8.85546875" style="1"/>
    <col min="9979" max="9979" width="5.85546875" style="1" customWidth="1"/>
    <col min="9980" max="9980" width="37" style="1" customWidth="1"/>
    <col min="9981" max="9981" width="9.7109375" style="1" customWidth="1"/>
    <col min="9982" max="9982" width="10.7109375" style="1" customWidth="1"/>
    <col min="9983" max="9983" width="10.85546875" style="1" customWidth="1"/>
    <col min="9984" max="9984" width="17.85546875" style="1" customWidth="1"/>
    <col min="9985" max="9985" width="18.5703125" style="1" customWidth="1"/>
    <col min="9986" max="10234" width="8.85546875" style="1"/>
    <col min="10235" max="10235" width="5.85546875" style="1" customWidth="1"/>
    <col min="10236" max="10236" width="37" style="1" customWidth="1"/>
    <col min="10237" max="10237" width="9.7109375" style="1" customWidth="1"/>
    <col min="10238" max="10238" width="10.7109375" style="1" customWidth="1"/>
    <col min="10239" max="10239" width="10.85546875" style="1" customWidth="1"/>
    <col min="10240" max="10240" width="17.85546875" style="1" customWidth="1"/>
    <col min="10241" max="10241" width="18.5703125" style="1" customWidth="1"/>
    <col min="10242" max="10490" width="8.85546875" style="1"/>
    <col min="10491" max="10491" width="5.85546875" style="1" customWidth="1"/>
    <col min="10492" max="10492" width="37" style="1" customWidth="1"/>
    <col min="10493" max="10493" width="9.7109375" style="1" customWidth="1"/>
    <col min="10494" max="10494" width="10.7109375" style="1" customWidth="1"/>
    <col min="10495" max="10495" width="10.85546875" style="1" customWidth="1"/>
    <col min="10496" max="10496" width="17.85546875" style="1" customWidth="1"/>
    <col min="10497" max="10497" width="18.5703125" style="1" customWidth="1"/>
    <col min="10498" max="10746" width="8.85546875" style="1"/>
    <col min="10747" max="10747" width="5.85546875" style="1" customWidth="1"/>
    <col min="10748" max="10748" width="37" style="1" customWidth="1"/>
    <col min="10749" max="10749" width="9.7109375" style="1" customWidth="1"/>
    <col min="10750" max="10750" width="10.7109375" style="1" customWidth="1"/>
    <col min="10751" max="10751" width="10.85546875" style="1" customWidth="1"/>
    <col min="10752" max="10752" width="17.85546875" style="1" customWidth="1"/>
    <col min="10753" max="10753" width="18.5703125" style="1" customWidth="1"/>
    <col min="10754" max="11002" width="8.85546875" style="1"/>
    <col min="11003" max="11003" width="5.85546875" style="1" customWidth="1"/>
    <col min="11004" max="11004" width="37" style="1" customWidth="1"/>
    <col min="11005" max="11005" width="9.7109375" style="1" customWidth="1"/>
    <col min="11006" max="11006" width="10.7109375" style="1" customWidth="1"/>
    <col min="11007" max="11007" width="10.85546875" style="1" customWidth="1"/>
    <col min="11008" max="11008" width="17.85546875" style="1" customWidth="1"/>
    <col min="11009" max="11009" width="18.5703125" style="1" customWidth="1"/>
    <col min="11010" max="11258" width="8.85546875" style="1"/>
    <col min="11259" max="11259" width="5.85546875" style="1" customWidth="1"/>
    <col min="11260" max="11260" width="37" style="1" customWidth="1"/>
    <col min="11261" max="11261" width="9.7109375" style="1" customWidth="1"/>
    <col min="11262" max="11262" width="10.7109375" style="1" customWidth="1"/>
    <col min="11263" max="11263" width="10.85546875" style="1" customWidth="1"/>
    <col min="11264" max="11264" width="17.85546875" style="1" customWidth="1"/>
    <col min="11265" max="11265" width="18.5703125" style="1" customWidth="1"/>
    <col min="11266" max="11514" width="8.85546875" style="1"/>
    <col min="11515" max="11515" width="5.85546875" style="1" customWidth="1"/>
    <col min="11516" max="11516" width="37" style="1" customWidth="1"/>
    <col min="11517" max="11517" width="9.7109375" style="1" customWidth="1"/>
    <col min="11518" max="11518" width="10.7109375" style="1" customWidth="1"/>
    <col min="11519" max="11519" width="10.85546875" style="1" customWidth="1"/>
    <col min="11520" max="11520" width="17.85546875" style="1" customWidth="1"/>
    <col min="11521" max="11521" width="18.5703125" style="1" customWidth="1"/>
    <col min="11522" max="11770" width="8.85546875" style="1"/>
    <col min="11771" max="11771" width="5.85546875" style="1" customWidth="1"/>
    <col min="11772" max="11772" width="37" style="1" customWidth="1"/>
    <col min="11773" max="11773" width="9.7109375" style="1" customWidth="1"/>
    <col min="11774" max="11774" width="10.7109375" style="1" customWidth="1"/>
    <col min="11775" max="11775" width="10.85546875" style="1" customWidth="1"/>
    <col min="11776" max="11776" width="17.85546875" style="1" customWidth="1"/>
    <col min="11777" max="11777" width="18.5703125" style="1" customWidth="1"/>
    <col min="11778" max="12026" width="8.85546875" style="1"/>
    <col min="12027" max="12027" width="5.85546875" style="1" customWidth="1"/>
    <col min="12028" max="12028" width="37" style="1" customWidth="1"/>
    <col min="12029" max="12029" width="9.7109375" style="1" customWidth="1"/>
    <col min="12030" max="12030" width="10.7109375" style="1" customWidth="1"/>
    <col min="12031" max="12031" width="10.85546875" style="1" customWidth="1"/>
    <col min="12032" max="12032" width="17.85546875" style="1" customWidth="1"/>
    <col min="12033" max="12033" width="18.5703125" style="1" customWidth="1"/>
    <col min="12034" max="12282" width="8.85546875" style="1"/>
    <col min="12283" max="12283" width="5.85546875" style="1" customWidth="1"/>
    <col min="12284" max="12284" width="37" style="1" customWidth="1"/>
    <col min="12285" max="12285" width="9.7109375" style="1" customWidth="1"/>
    <col min="12286" max="12286" width="10.7109375" style="1" customWidth="1"/>
    <col min="12287" max="12287" width="10.85546875" style="1" customWidth="1"/>
    <col min="12288" max="12288" width="17.85546875" style="1" customWidth="1"/>
    <col min="12289" max="12289" width="18.5703125" style="1" customWidth="1"/>
    <col min="12290" max="12538" width="8.85546875" style="1"/>
    <col min="12539" max="12539" width="5.85546875" style="1" customWidth="1"/>
    <col min="12540" max="12540" width="37" style="1" customWidth="1"/>
    <col min="12541" max="12541" width="9.7109375" style="1" customWidth="1"/>
    <col min="12542" max="12542" width="10.7109375" style="1" customWidth="1"/>
    <col min="12543" max="12543" width="10.85546875" style="1" customWidth="1"/>
    <col min="12544" max="12544" width="17.85546875" style="1" customWidth="1"/>
    <col min="12545" max="12545" width="18.5703125" style="1" customWidth="1"/>
    <col min="12546" max="12794" width="8.85546875" style="1"/>
    <col min="12795" max="12795" width="5.85546875" style="1" customWidth="1"/>
    <col min="12796" max="12796" width="37" style="1" customWidth="1"/>
    <col min="12797" max="12797" width="9.7109375" style="1" customWidth="1"/>
    <col min="12798" max="12798" width="10.7109375" style="1" customWidth="1"/>
    <col min="12799" max="12799" width="10.85546875" style="1" customWidth="1"/>
    <col min="12800" max="12800" width="17.85546875" style="1" customWidth="1"/>
    <col min="12801" max="12801" width="18.5703125" style="1" customWidth="1"/>
    <col min="12802" max="13050" width="8.85546875" style="1"/>
    <col min="13051" max="13051" width="5.85546875" style="1" customWidth="1"/>
    <col min="13052" max="13052" width="37" style="1" customWidth="1"/>
    <col min="13053" max="13053" width="9.7109375" style="1" customWidth="1"/>
    <col min="13054" max="13054" width="10.7109375" style="1" customWidth="1"/>
    <col min="13055" max="13055" width="10.85546875" style="1" customWidth="1"/>
    <col min="13056" max="13056" width="17.85546875" style="1" customWidth="1"/>
    <col min="13057" max="13057" width="18.5703125" style="1" customWidth="1"/>
    <col min="13058" max="13306" width="8.85546875" style="1"/>
    <col min="13307" max="13307" width="5.85546875" style="1" customWidth="1"/>
    <col min="13308" max="13308" width="37" style="1" customWidth="1"/>
    <col min="13309" max="13309" width="9.7109375" style="1" customWidth="1"/>
    <col min="13310" max="13310" width="10.7109375" style="1" customWidth="1"/>
    <col min="13311" max="13311" width="10.85546875" style="1" customWidth="1"/>
    <col min="13312" max="13312" width="17.85546875" style="1" customWidth="1"/>
    <col min="13313" max="13313" width="18.5703125" style="1" customWidth="1"/>
    <col min="13314" max="13562" width="8.85546875" style="1"/>
    <col min="13563" max="13563" width="5.85546875" style="1" customWidth="1"/>
    <col min="13564" max="13564" width="37" style="1" customWidth="1"/>
    <col min="13565" max="13565" width="9.7109375" style="1" customWidth="1"/>
    <col min="13566" max="13566" width="10.7109375" style="1" customWidth="1"/>
    <col min="13567" max="13567" width="10.85546875" style="1" customWidth="1"/>
    <col min="13568" max="13568" width="17.85546875" style="1" customWidth="1"/>
    <col min="13569" max="13569" width="18.5703125" style="1" customWidth="1"/>
    <col min="13570" max="13818" width="8.85546875" style="1"/>
    <col min="13819" max="13819" width="5.85546875" style="1" customWidth="1"/>
    <col min="13820" max="13820" width="37" style="1" customWidth="1"/>
    <col min="13821" max="13821" width="9.7109375" style="1" customWidth="1"/>
    <col min="13822" max="13822" width="10.7109375" style="1" customWidth="1"/>
    <col min="13823" max="13823" width="10.85546875" style="1" customWidth="1"/>
    <col min="13824" max="13824" width="17.85546875" style="1" customWidth="1"/>
    <col min="13825" max="13825" width="18.5703125" style="1" customWidth="1"/>
    <col min="13826" max="14074" width="8.85546875" style="1"/>
    <col min="14075" max="14075" width="5.85546875" style="1" customWidth="1"/>
    <col min="14076" max="14076" width="37" style="1" customWidth="1"/>
    <col min="14077" max="14077" width="9.7109375" style="1" customWidth="1"/>
    <col min="14078" max="14078" width="10.7109375" style="1" customWidth="1"/>
    <col min="14079" max="14079" width="10.85546875" style="1" customWidth="1"/>
    <col min="14080" max="14080" width="17.85546875" style="1" customWidth="1"/>
    <col min="14081" max="14081" width="18.5703125" style="1" customWidth="1"/>
    <col min="14082" max="14330" width="8.85546875" style="1"/>
    <col min="14331" max="14331" width="5.85546875" style="1" customWidth="1"/>
    <col min="14332" max="14332" width="37" style="1" customWidth="1"/>
    <col min="14333" max="14333" width="9.7109375" style="1" customWidth="1"/>
    <col min="14334" max="14334" width="10.7109375" style="1" customWidth="1"/>
    <col min="14335" max="14335" width="10.85546875" style="1" customWidth="1"/>
    <col min="14336" max="14336" width="17.85546875" style="1" customWidth="1"/>
    <col min="14337" max="14337" width="18.5703125" style="1" customWidth="1"/>
    <col min="14338" max="14586" width="8.85546875" style="1"/>
    <col min="14587" max="14587" width="5.85546875" style="1" customWidth="1"/>
    <col min="14588" max="14588" width="37" style="1" customWidth="1"/>
    <col min="14589" max="14589" width="9.7109375" style="1" customWidth="1"/>
    <col min="14590" max="14590" width="10.7109375" style="1" customWidth="1"/>
    <col min="14591" max="14591" width="10.85546875" style="1" customWidth="1"/>
    <col min="14592" max="14592" width="17.85546875" style="1" customWidth="1"/>
    <col min="14593" max="14593" width="18.5703125" style="1" customWidth="1"/>
    <col min="14594" max="14842" width="8.85546875" style="1"/>
    <col min="14843" max="14843" width="5.85546875" style="1" customWidth="1"/>
    <col min="14844" max="14844" width="37" style="1" customWidth="1"/>
    <col min="14845" max="14845" width="9.7109375" style="1" customWidth="1"/>
    <col min="14846" max="14846" width="10.7109375" style="1" customWidth="1"/>
    <col min="14847" max="14847" width="10.85546875" style="1" customWidth="1"/>
    <col min="14848" max="14848" width="17.85546875" style="1" customWidth="1"/>
    <col min="14849" max="14849" width="18.5703125" style="1" customWidth="1"/>
    <col min="14850" max="15098" width="8.85546875" style="1"/>
    <col min="15099" max="15099" width="5.85546875" style="1" customWidth="1"/>
    <col min="15100" max="15100" width="37" style="1" customWidth="1"/>
    <col min="15101" max="15101" width="9.7109375" style="1" customWidth="1"/>
    <col min="15102" max="15102" width="10.7109375" style="1" customWidth="1"/>
    <col min="15103" max="15103" width="10.85546875" style="1" customWidth="1"/>
    <col min="15104" max="15104" width="17.85546875" style="1" customWidth="1"/>
    <col min="15105" max="15105" width="18.5703125" style="1" customWidth="1"/>
    <col min="15106" max="15354" width="8.85546875" style="1"/>
    <col min="15355" max="15355" width="5.85546875" style="1" customWidth="1"/>
    <col min="15356" max="15356" width="37" style="1" customWidth="1"/>
    <col min="15357" max="15357" width="9.7109375" style="1" customWidth="1"/>
    <col min="15358" max="15358" width="10.7109375" style="1" customWidth="1"/>
    <col min="15359" max="15359" width="10.85546875" style="1" customWidth="1"/>
    <col min="15360" max="15360" width="17.85546875" style="1" customWidth="1"/>
    <col min="15361" max="15361" width="18.5703125" style="1" customWidth="1"/>
    <col min="15362" max="15610" width="8.85546875" style="1"/>
    <col min="15611" max="15611" width="5.85546875" style="1" customWidth="1"/>
    <col min="15612" max="15612" width="37" style="1" customWidth="1"/>
    <col min="15613" max="15613" width="9.7109375" style="1" customWidth="1"/>
    <col min="15614" max="15614" width="10.7109375" style="1" customWidth="1"/>
    <col min="15615" max="15615" width="10.85546875" style="1" customWidth="1"/>
    <col min="15616" max="15616" width="17.85546875" style="1" customWidth="1"/>
    <col min="15617" max="15617" width="18.5703125" style="1" customWidth="1"/>
    <col min="15618" max="15866" width="8.85546875" style="1"/>
    <col min="15867" max="15867" width="5.85546875" style="1" customWidth="1"/>
    <col min="15868" max="15868" width="37" style="1" customWidth="1"/>
    <col min="15869" max="15869" width="9.7109375" style="1" customWidth="1"/>
    <col min="15870" max="15870" width="10.7109375" style="1" customWidth="1"/>
    <col min="15871" max="15871" width="10.85546875" style="1" customWidth="1"/>
    <col min="15872" max="15872" width="17.85546875" style="1" customWidth="1"/>
    <col min="15873" max="15873" width="18.5703125" style="1" customWidth="1"/>
    <col min="15874" max="16122" width="8.85546875" style="1"/>
    <col min="16123" max="16123" width="5.85546875" style="1" customWidth="1"/>
    <col min="16124" max="16124" width="37" style="1" customWidth="1"/>
    <col min="16125" max="16125" width="9.7109375" style="1" customWidth="1"/>
    <col min="16126" max="16126" width="10.7109375" style="1" customWidth="1"/>
    <col min="16127" max="16127" width="10.85546875" style="1" customWidth="1"/>
    <col min="16128" max="16128" width="17.85546875" style="1" customWidth="1"/>
    <col min="16129" max="16129" width="18.5703125" style="1" customWidth="1"/>
    <col min="16130" max="16384" width="8.85546875" style="1"/>
  </cols>
  <sheetData>
    <row r="1" spans="1:7" ht="48" hidden="1" customHeight="1" outlineLevel="1" x14ac:dyDescent="0.2">
      <c r="E1" s="126" t="s">
        <v>0</v>
      </c>
      <c r="F1" s="126"/>
      <c r="G1" s="126"/>
    </row>
    <row r="2" spans="1:7" hidden="1" outlineLevel="1" x14ac:dyDescent="0.2">
      <c r="B2" s="3"/>
      <c r="C2" s="3"/>
      <c r="D2" s="3"/>
      <c r="E2" s="3"/>
      <c r="F2" s="3"/>
      <c r="G2" s="3"/>
    </row>
    <row r="3" spans="1:7" hidden="1" outlineLevel="1" x14ac:dyDescent="0.2">
      <c r="B3" s="3"/>
      <c r="C3" s="3"/>
      <c r="D3" s="42" t="s">
        <v>1</v>
      </c>
      <c r="E3" s="3"/>
      <c r="F3" s="3"/>
      <c r="G3" s="3"/>
    </row>
    <row r="4" spans="1:7" hidden="1" outlineLevel="1" x14ac:dyDescent="0.2">
      <c r="B4" s="4"/>
      <c r="C4" s="4"/>
      <c r="D4" s="43" t="s">
        <v>2</v>
      </c>
      <c r="E4" s="4"/>
      <c r="F4" s="4"/>
      <c r="G4" s="4"/>
    </row>
    <row r="5" spans="1:7" hidden="1" outlineLevel="1" x14ac:dyDescent="0.2">
      <c r="B5" s="127" t="s">
        <v>256</v>
      </c>
      <c r="C5" s="127"/>
      <c r="D5" s="127"/>
      <c r="E5" s="127"/>
      <c r="F5" s="127"/>
      <c r="G5" s="127"/>
    </row>
    <row r="6" spans="1:7" hidden="1" outlineLevel="1" x14ac:dyDescent="0.2">
      <c r="B6" s="44" t="s">
        <v>3</v>
      </c>
      <c r="C6" s="4"/>
      <c r="D6" s="4"/>
      <c r="E6" s="4"/>
      <c r="F6" s="4"/>
      <c r="G6" s="5" t="s">
        <v>4</v>
      </c>
    </row>
    <row r="7" spans="1:7" hidden="1" outlineLevel="1" x14ac:dyDescent="0.2">
      <c r="B7" s="3"/>
      <c r="C7" s="3"/>
      <c r="D7" s="3"/>
      <c r="E7" s="3"/>
      <c r="F7" s="3"/>
      <c r="G7" s="3"/>
    </row>
    <row r="8" spans="1:7" s="8" customFormat="1" hidden="1" outlineLevel="1" x14ac:dyDescent="0.2">
      <c r="A8" s="6" t="s">
        <v>5</v>
      </c>
      <c r="B8" s="7"/>
      <c r="C8" s="7"/>
      <c r="D8" s="70" t="s">
        <v>6</v>
      </c>
      <c r="E8" s="3"/>
      <c r="F8" s="7"/>
      <c r="G8" s="7"/>
    </row>
    <row r="9" spans="1:7" s="8" customFormat="1" hidden="1" outlineLevel="1" x14ac:dyDescent="0.2">
      <c r="A9" s="6" t="s">
        <v>257</v>
      </c>
      <c r="B9" s="6"/>
      <c r="C9" s="6"/>
      <c r="D9" s="6"/>
      <c r="E9" s="6"/>
      <c r="F9" s="6"/>
      <c r="G9" s="6"/>
    </row>
    <row r="10" spans="1:7" s="8" customFormat="1" ht="10.15" hidden="1" customHeight="1" outlineLevel="1" x14ac:dyDescent="0.2">
      <c r="A10" s="7"/>
      <c r="B10" s="7"/>
      <c r="C10" s="9" t="s">
        <v>7</v>
      </c>
      <c r="D10" s="10"/>
      <c r="E10" s="7"/>
      <c r="F10" s="7"/>
      <c r="G10" s="11"/>
    </row>
    <row r="11" spans="1:7" s="8" customFormat="1" hidden="1" outlineLevel="1" x14ac:dyDescent="0.2">
      <c r="A11" s="128" t="s">
        <v>258</v>
      </c>
      <c r="B11" s="128"/>
      <c r="C11" s="128"/>
      <c r="D11" s="128"/>
      <c r="E11" s="128"/>
      <c r="F11" s="128"/>
      <c r="G11" s="128"/>
    </row>
    <row r="12" spans="1:7" s="8" customFormat="1" ht="12.75" hidden="1" customHeight="1" outlineLevel="1" x14ac:dyDescent="0.2">
      <c r="A12" s="129" t="s">
        <v>259</v>
      </c>
      <c r="B12" s="129"/>
      <c r="C12" s="129"/>
      <c r="D12" s="129"/>
      <c r="E12" s="129"/>
      <c r="F12" s="129"/>
      <c r="G12" s="129"/>
    </row>
    <row r="13" spans="1:7" s="8" customFormat="1" hidden="1" outlineLevel="1" x14ac:dyDescent="0.2">
      <c r="A13" s="128" t="s">
        <v>8</v>
      </c>
      <c r="B13" s="128"/>
      <c r="C13" s="128"/>
      <c r="D13" s="128"/>
      <c r="E13" s="128"/>
      <c r="F13" s="128"/>
      <c r="G13" s="128"/>
    </row>
    <row r="14" spans="1:7" s="8" customFormat="1" hidden="1" outlineLevel="1" x14ac:dyDescent="0.2">
      <c r="A14" s="128" t="s">
        <v>9</v>
      </c>
      <c r="B14" s="128"/>
      <c r="C14" s="128"/>
      <c r="D14" s="128"/>
      <c r="E14" s="128"/>
      <c r="F14" s="128"/>
      <c r="G14" s="128"/>
    </row>
    <row r="15" spans="1:7" s="8" customFormat="1" hidden="1" outlineLevel="1" x14ac:dyDescent="0.2">
      <c r="A15" s="128" t="s">
        <v>10</v>
      </c>
      <c r="B15" s="128"/>
      <c r="C15" s="128"/>
      <c r="D15" s="128"/>
      <c r="E15" s="128"/>
      <c r="F15" s="128"/>
      <c r="G15" s="128"/>
    </row>
    <row r="16" spans="1:7" s="8" customFormat="1" hidden="1" outlineLevel="1" x14ac:dyDescent="0.2">
      <c r="A16" s="130" t="s">
        <v>260</v>
      </c>
      <c r="B16" s="128"/>
      <c r="C16" s="128"/>
      <c r="D16" s="128"/>
      <c r="E16" s="128"/>
      <c r="F16" s="128"/>
      <c r="G16" s="128"/>
    </row>
    <row r="17" spans="1:7" s="8" customFormat="1" hidden="1" outlineLevel="1" x14ac:dyDescent="0.2">
      <c r="A17" s="128" t="s">
        <v>11</v>
      </c>
      <c r="B17" s="128"/>
      <c r="C17" s="128"/>
      <c r="D17" s="128"/>
      <c r="E17" s="128"/>
      <c r="F17" s="128"/>
      <c r="G17" s="128"/>
    </row>
    <row r="18" spans="1:7" s="8" customFormat="1" hidden="1" outlineLevel="1" x14ac:dyDescent="0.2">
      <c r="A18" s="131" t="s">
        <v>12</v>
      </c>
      <c r="B18" s="131"/>
      <c r="C18" s="7"/>
      <c r="D18" s="45"/>
      <c r="E18" s="3"/>
      <c r="F18" s="3"/>
      <c r="G18" s="3"/>
    </row>
    <row r="19" spans="1:7" s="8" customFormat="1" outlineLevel="1" x14ac:dyDescent="0.2">
      <c r="A19" s="81"/>
      <c r="B19" s="81"/>
      <c r="C19" s="7"/>
      <c r="D19" s="45"/>
      <c r="E19" s="3"/>
      <c r="F19" s="3"/>
      <c r="G19" s="82" t="s">
        <v>261</v>
      </c>
    </row>
    <row r="20" spans="1:7" s="13" customFormat="1" ht="27" customHeight="1" x14ac:dyDescent="0.2">
      <c r="A20" s="132" t="s">
        <v>13</v>
      </c>
      <c r="B20" s="132"/>
      <c r="C20" s="132"/>
      <c r="D20" s="132"/>
      <c r="E20" s="132"/>
      <c r="F20" s="132"/>
      <c r="G20" s="132"/>
    </row>
    <row r="21" spans="1:7" s="13" customFormat="1" ht="15" x14ac:dyDescent="0.25">
      <c r="A21" s="14"/>
      <c r="B21" s="125" t="s">
        <v>14</v>
      </c>
      <c r="C21" s="125"/>
      <c r="D21" s="125"/>
      <c r="E21" s="125"/>
      <c r="F21" s="125"/>
      <c r="G21" s="125"/>
    </row>
    <row r="22" spans="1:7" ht="10.5" customHeight="1" collapsed="1" x14ac:dyDescent="0.2">
      <c r="A22" s="71"/>
      <c r="B22" s="71"/>
      <c r="C22" s="71"/>
      <c r="D22" s="71"/>
      <c r="E22" s="71"/>
      <c r="F22" s="71" t="s">
        <v>15</v>
      </c>
      <c r="G22" s="71"/>
    </row>
    <row r="23" spans="1:7" s="12" customFormat="1" ht="42.75" customHeight="1" x14ac:dyDescent="0.2">
      <c r="A23" s="46"/>
      <c r="B23" s="15" t="s">
        <v>16</v>
      </c>
      <c r="C23" s="120" t="s">
        <v>17</v>
      </c>
      <c r="D23" s="120"/>
      <c r="E23" s="16" t="s">
        <v>18</v>
      </c>
      <c r="F23" s="72"/>
      <c r="G23" s="16" t="s">
        <v>19</v>
      </c>
    </row>
    <row r="24" spans="1:7" s="12" customFormat="1" x14ac:dyDescent="0.2">
      <c r="A24" s="46"/>
      <c r="B24" s="121" t="s">
        <v>20</v>
      </c>
      <c r="C24" s="121"/>
      <c r="D24" s="121"/>
      <c r="E24" s="121"/>
      <c r="F24" s="121"/>
      <c r="G24" s="121"/>
    </row>
    <row r="25" spans="1:7" s="12" customFormat="1" hidden="1" x14ac:dyDescent="0.2">
      <c r="A25" s="46"/>
      <c r="B25" s="19" t="s">
        <v>21</v>
      </c>
      <c r="C25" s="19"/>
      <c r="D25" s="19"/>
      <c r="E25" s="19"/>
      <c r="F25" s="19"/>
      <c r="G25" s="19"/>
    </row>
    <row r="26" spans="1:7" s="12" customFormat="1" ht="12" hidden="1" customHeight="1" x14ac:dyDescent="0.2">
      <c r="A26" s="46"/>
      <c r="B26" s="47" t="s">
        <v>22</v>
      </c>
      <c r="C26" s="48">
        <v>1</v>
      </c>
      <c r="D26" s="17"/>
      <c r="E26" s="20" t="s">
        <v>23</v>
      </c>
      <c r="F26" s="17"/>
      <c r="G26" s="17">
        <f>F26*C26</f>
        <v>0</v>
      </c>
    </row>
    <row r="27" spans="1:7" s="12" customFormat="1" ht="12" hidden="1" customHeight="1" x14ac:dyDescent="0.2">
      <c r="A27" s="46"/>
      <c r="B27" s="47" t="s">
        <v>220</v>
      </c>
      <c r="C27" s="48">
        <v>1</v>
      </c>
      <c r="D27" s="48"/>
      <c r="E27" s="20" t="s">
        <v>30</v>
      </c>
      <c r="F27" s="17"/>
      <c r="G27" s="17"/>
    </row>
    <row r="28" spans="1:7" s="12" customFormat="1" hidden="1" x14ac:dyDescent="0.2">
      <c r="A28" s="46"/>
      <c r="B28" s="19" t="s">
        <v>24</v>
      </c>
      <c r="C28" s="48"/>
      <c r="D28" s="17"/>
      <c r="E28" s="20"/>
      <c r="F28" s="17"/>
      <c r="G28" s="17"/>
    </row>
    <row r="29" spans="1:7" s="12" customFormat="1" hidden="1" x14ac:dyDescent="0.2">
      <c r="A29" s="46"/>
      <c r="B29" s="47" t="s">
        <v>22</v>
      </c>
      <c r="C29" s="48">
        <v>1</v>
      </c>
      <c r="D29" s="17"/>
      <c r="E29" s="20" t="s">
        <v>25</v>
      </c>
      <c r="F29" s="17"/>
      <c r="G29" s="17">
        <f>F29*C29</f>
        <v>0</v>
      </c>
    </row>
    <row r="30" spans="1:7" s="12" customFormat="1" x14ac:dyDescent="0.2">
      <c r="A30" s="46"/>
      <c r="B30" s="19" t="s">
        <v>26</v>
      </c>
      <c r="C30" s="48"/>
      <c r="D30" s="48"/>
      <c r="E30" s="20"/>
      <c r="F30" s="17"/>
      <c r="G30" s="17"/>
    </row>
    <row r="31" spans="1:7" s="12" customFormat="1" hidden="1" x14ac:dyDescent="0.2">
      <c r="A31" s="46"/>
      <c r="B31" s="47" t="s">
        <v>27</v>
      </c>
      <c r="C31" s="48"/>
      <c r="D31" s="17"/>
      <c r="E31" s="20" t="s">
        <v>28</v>
      </c>
      <c r="F31" s="17"/>
      <c r="G31" s="17">
        <f t="shared" ref="G31" si="0">F31*C31</f>
        <v>0</v>
      </c>
    </row>
    <row r="32" spans="1:7" s="12" customFormat="1" ht="24" x14ac:dyDescent="0.2">
      <c r="A32" s="46"/>
      <c r="B32" s="21" t="s">
        <v>29</v>
      </c>
      <c r="C32" s="48">
        <v>1</v>
      </c>
      <c r="D32" s="48">
        <v>8</v>
      </c>
      <c r="E32" s="20" t="s">
        <v>30</v>
      </c>
      <c r="F32" s="17">
        <v>23.879591836734694</v>
      </c>
      <c r="G32" s="17">
        <f>F32*D32</f>
        <v>191.03673469387755</v>
      </c>
    </row>
    <row r="33" spans="1:7" s="12" customFormat="1" x14ac:dyDescent="0.2">
      <c r="A33" s="46"/>
      <c r="B33" s="47" t="s">
        <v>108</v>
      </c>
      <c r="C33" s="48">
        <v>1</v>
      </c>
      <c r="D33" s="48">
        <v>10</v>
      </c>
      <c r="E33" s="20" t="s">
        <v>109</v>
      </c>
      <c r="F33" s="17"/>
      <c r="G33" s="17">
        <v>1902.8496885517238</v>
      </c>
    </row>
    <row r="34" spans="1:7" s="12" customFormat="1" hidden="1" x14ac:dyDescent="0.2">
      <c r="A34" s="46"/>
      <c r="B34" s="47" t="s">
        <v>113</v>
      </c>
      <c r="C34" s="48">
        <v>1</v>
      </c>
      <c r="D34" s="48"/>
      <c r="E34" s="20" t="s">
        <v>35</v>
      </c>
      <c r="F34" s="17"/>
      <c r="G34" s="17"/>
    </row>
    <row r="35" spans="1:7" s="12" customFormat="1" hidden="1" x14ac:dyDescent="0.2">
      <c r="A35" s="46"/>
      <c r="B35" s="47" t="s">
        <v>31</v>
      </c>
      <c r="C35" s="48">
        <v>1</v>
      </c>
      <c r="D35" s="48"/>
      <c r="E35" s="20" t="s">
        <v>32</v>
      </c>
      <c r="F35" s="17"/>
      <c r="G35" s="17"/>
    </row>
    <row r="36" spans="1:7" s="12" customFormat="1" x14ac:dyDescent="0.2">
      <c r="A36" s="46"/>
      <c r="B36" s="19" t="s">
        <v>33</v>
      </c>
      <c r="C36" s="48"/>
      <c r="D36" s="48"/>
      <c r="E36" s="20"/>
      <c r="F36" s="17"/>
      <c r="G36" s="17"/>
    </row>
    <row r="37" spans="1:7" s="12" customFormat="1" x14ac:dyDescent="0.2">
      <c r="A37" s="46"/>
      <c r="B37" s="47" t="s">
        <v>34</v>
      </c>
      <c r="C37" s="48">
        <v>1</v>
      </c>
      <c r="D37" s="48">
        <v>1</v>
      </c>
      <c r="E37" s="20" t="s">
        <v>35</v>
      </c>
      <c r="F37" s="17">
        <v>1219.01</v>
      </c>
      <c r="G37" s="17">
        <f>F37*D37</f>
        <v>1219.01</v>
      </c>
    </row>
    <row r="38" spans="1:7" s="12" customFormat="1" x14ac:dyDescent="0.2">
      <c r="A38" s="46"/>
      <c r="B38" s="47" t="s">
        <v>254</v>
      </c>
      <c r="C38" s="48">
        <v>1</v>
      </c>
      <c r="D38" s="48">
        <v>60</v>
      </c>
      <c r="E38" s="20" t="s">
        <v>30</v>
      </c>
      <c r="F38" s="17"/>
      <c r="G38" s="17">
        <v>13675.94</v>
      </c>
    </row>
    <row r="39" spans="1:7" s="12" customFormat="1" hidden="1" x14ac:dyDescent="0.2">
      <c r="A39" s="46"/>
      <c r="B39" s="23" t="s">
        <v>36</v>
      </c>
      <c r="C39" s="48"/>
      <c r="D39" s="48"/>
      <c r="E39" s="20"/>
      <c r="F39" s="17"/>
      <c r="G39" s="17"/>
    </row>
    <row r="40" spans="1:7" s="12" customFormat="1" hidden="1" x14ac:dyDescent="0.2">
      <c r="A40" s="46"/>
      <c r="B40" s="49" t="s">
        <v>22</v>
      </c>
      <c r="C40" s="48">
        <v>1</v>
      </c>
      <c r="D40" s="17"/>
      <c r="E40" s="20" t="s">
        <v>25</v>
      </c>
      <c r="F40" s="17"/>
      <c r="G40" s="17"/>
    </row>
    <row r="41" spans="1:7" s="12" customFormat="1" hidden="1" x14ac:dyDescent="0.2">
      <c r="A41" s="46"/>
      <c r="B41" s="23" t="s">
        <v>37</v>
      </c>
      <c r="C41" s="48"/>
      <c r="D41" s="48"/>
      <c r="E41" s="20"/>
      <c r="F41" s="17"/>
      <c r="G41" s="17"/>
    </row>
    <row r="42" spans="1:7" s="12" customFormat="1" hidden="1" x14ac:dyDescent="0.2">
      <c r="A42" s="46"/>
      <c r="B42" s="47" t="s">
        <v>38</v>
      </c>
      <c r="C42" s="48">
        <v>1</v>
      </c>
      <c r="D42" s="17"/>
      <c r="E42" s="20" t="s">
        <v>23</v>
      </c>
      <c r="F42" s="17"/>
      <c r="G42" s="17"/>
    </row>
    <row r="43" spans="1:7" s="12" customFormat="1" hidden="1" x14ac:dyDescent="0.2">
      <c r="A43" s="46"/>
      <c r="B43" s="23" t="s">
        <v>39</v>
      </c>
      <c r="C43" s="48"/>
      <c r="D43" s="48"/>
      <c r="E43" s="20"/>
      <c r="F43" s="17"/>
      <c r="G43" s="17"/>
    </row>
    <row r="44" spans="1:7" s="12" customFormat="1" hidden="1" x14ac:dyDescent="0.2">
      <c r="A44" s="46"/>
      <c r="B44" s="47" t="s">
        <v>40</v>
      </c>
      <c r="C44" s="48">
        <v>1</v>
      </c>
      <c r="D44" s="17"/>
      <c r="E44" s="50" t="s">
        <v>41</v>
      </c>
      <c r="F44" s="17"/>
      <c r="G44" s="17"/>
    </row>
    <row r="45" spans="1:7" s="12" customFormat="1" hidden="1" x14ac:dyDescent="0.2">
      <c r="A45" s="46"/>
      <c r="B45" s="47" t="s">
        <v>111</v>
      </c>
      <c r="C45" s="48">
        <v>1</v>
      </c>
      <c r="D45" s="48"/>
      <c r="E45" s="50"/>
      <c r="F45" s="17"/>
      <c r="G45" s="17"/>
    </row>
    <row r="46" spans="1:7" s="12" customFormat="1" hidden="1" x14ac:dyDescent="0.2">
      <c r="A46" s="46"/>
      <c r="B46" s="47" t="s">
        <v>107</v>
      </c>
      <c r="C46" s="48">
        <v>1</v>
      </c>
      <c r="D46" s="48"/>
      <c r="E46" s="20" t="s">
        <v>35</v>
      </c>
      <c r="F46" s="17"/>
      <c r="G46" s="17"/>
    </row>
    <row r="47" spans="1:7" s="12" customFormat="1" hidden="1" x14ac:dyDescent="0.2">
      <c r="A47" s="46"/>
      <c r="B47" s="47" t="s">
        <v>42</v>
      </c>
      <c r="C47" s="48">
        <v>1</v>
      </c>
      <c r="D47" s="48"/>
      <c r="E47" s="20" t="s">
        <v>35</v>
      </c>
      <c r="F47" s="17"/>
      <c r="G47" s="17"/>
    </row>
    <row r="48" spans="1:7" s="12" customFormat="1" hidden="1" x14ac:dyDescent="0.2">
      <c r="A48" s="46"/>
      <c r="B48" s="47" t="s">
        <v>115</v>
      </c>
      <c r="C48" s="48">
        <v>1</v>
      </c>
      <c r="D48" s="48"/>
      <c r="E48" s="20"/>
      <c r="F48" s="17"/>
      <c r="G48" s="17"/>
    </row>
    <row r="49" spans="1:7" s="12" customFormat="1" hidden="1" x14ac:dyDescent="0.2">
      <c r="A49" s="46"/>
      <c r="B49" s="23" t="s">
        <v>43</v>
      </c>
      <c r="C49" s="48"/>
      <c r="D49" s="48"/>
      <c r="E49" s="20"/>
      <c r="F49" s="17"/>
      <c r="G49" s="17"/>
    </row>
    <row r="50" spans="1:7" s="12" customFormat="1" hidden="1" x14ac:dyDescent="0.2">
      <c r="A50" s="46"/>
      <c r="B50" s="47" t="s">
        <v>112</v>
      </c>
      <c r="C50" s="48">
        <v>1</v>
      </c>
      <c r="D50" s="48"/>
      <c r="E50" s="20" t="s">
        <v>35</v>
      </c>
      <c r="F50" s="17"/>
      <c r="G50" s="17"/>
    </row>
    <row r="51" spans="1:7" s="12" customFormat="1" hidden="1" x14ac:dyDescent="0.2">
      <c r="A51" s="46"/>
      <c r="B51" s="47" t="s">
        <v>114</v>
      </c>
      <c r="C51" s="48">
        <v>1</v>
      </c>
      <c r="D51" s="51"/>
      <c r="E51" s="20" t="s">
        <v>70</v>
      </c>
      <c r="F51" s="17"/>
      <c r="G51" s="17"/>
    </row>
    <row r="52" spans="1:7" s="12" customFormat="1" hidden="1" x14ac:dyDescent="0.2">
      <c r="A52" s="46"/>
      <c r="B52" s="47" t="s">
        <v>44</v>
      </c>
      <c r="C52" s="48">
        <v>1</v>
      </c>
      <c r="D52" s="48"/>
      <c r="E52" s="20" t="s">
        <v>35</v>
      </c>
      <c r="F52" s="17"/>
      <c r="G52" s="17"/>
    </row>
    <row r="53" spans="1:7" s="12" customFormat="1" x14ac:dyDescent="0.2">
      <c r="A53" s="46"/>
      <c r="B53" s="23" t="s">
        <v>45</v>
      </c>
      <c r="C53" s="19"/>
      <c r="D53" s="19"/>
      <c r="E53" s="19"/>
      <c r="F53" s="19"/>
      <c r="G53" s="19"/>
    </row>
    <row r="54" spans="1:7" s="12" customFormat="1" x14ac:dyDescent="0.2">
      <c r="A54" s="46"/>
      <c r="B54" s="47" t="s">
        <v>46</v>
      </c>
      <c r="C54" s="48">
        <v>2</v>
      </c>
      <c r="D54" s="52">
        <v>3.8399999999999997E-2</v>
      </c>
      <c r="E54" s="20" t="s">
        <v>47</v>
      </c>
      <c r="F54" s="17">
        <v>171.25166666666667</v>
      </c>
      <c r="G54" s="17">
        <f>F54*C54</f>
        <v>342.50333333333333</v>
      </c>
    </row>
    <row r="55" spans="1:7" s="12" customFormat="1" x14ac:dyDescent="0.2">
      <c r="A55" s="46"/>
      <c r="B55" s="47" t="s">
        <v>48</v>
      </c>
      <c r="C55" s="48">
        <v>2</v>
      </c>
      <c r="D55" s="52">
        <v>0.40500000000000003</v>
      </c>
      <c r="E55" s="20" t="s">
        <v>47</v>
      </c>
      <c r="F55" s="17">
        <v>709.46833333333336</v>
      </c>
      <c r="G55" s="17">
        <f>F55*C55</f>
        <v>1418.9366666666667</v>
      </c>
    </row>
    <row r="56" spans="1:7" s="12" customFormat="1" hidden="1" x14ac:dyDescent="0.2">
      <c r="A56" s="46"/>
      <c r="B56" s="47" t="s">
        <v>49</v>
      </c>
      <c r="C56" s="48">
        <v>1</v>
      </c>
      <c r="D56" s="17"/>
      <c r="E56" s="20" t="s">
        <v>50</v>
      </c>
      <c r="F56" s="17"/>
      <c r="G56" s="17">
        <f>F56*D56*C56*100</f>
        <v>0</v>
      </c>
    </row>
    <row r="57" spans="1:7" s="12" customFormat="1" hidden="1" x14ac:dyDescent="0.2">
      <c r="A57" s="46"/>
      <c r="B57" s="47" t="s">
        <v>51</v>
      </c>
      <c r="C57" s="48">
        <v>1</v>
      </c>
      <c r="D57" s="17"/>
      <c r="E57" s="20" t="s">
        <v>52</v>
      </c>
      <c r="F57" s="17"/>
      <c r="G57" s="17">
        <f>F57*D57*C57*100</f>
        <v>0</v>
      </c>
    </row>
    <row r="58" spans="1:7" s="12" customFormat="1" hidden="1" x14ac:dyDescent="0.2">
      <c r="A58" s="46"/>
      <c r="B58" s="47" t="s">
        <v>53</v>
      </c>
      <c r="C58" s="48">
        <v>1</v>
      </c>
      <c r="D58" s="17"/>
      <c r="E58" s="20" t="s">
        <v>54</v>
      </c>
      <c r="F58" s="17"/>
      <c r="G58" s="17">
        <f>F58*D58*C58*100</f>
        <v>0</v>
      </c>
    </row>
    <row r="59" spans="1:7" s="12" customFormat="1" hidden="1" x14ac:dyDescent="0.2">
      <c r="A59" s="46"/>
      <c r="B59" s="47" t="s">
        <v>55</v>
      </c>
      <c r="C59" s="48">
        <v>1</v>
      </c>
      <c r="D59" s="17"/>
      <c r="E59" s="20" t="s">
        <v>54</v>
      </c>
      <c r="F59" s="17"/>
      <c r="G59" s="17">
        <f t="shared" ref="G59" si="1">F59*D59*C59*100</f>
        <v>0</v>
      </c>
    </row>
    <row r="60" spans="1:7" s="12" customFormat="1" ht="24" hidden="1" x14ac:dyDescent="0.2">
      <c r="A60" s="46"/>
      <c r="B60" s="21" t="s">
        <v>56</v>
      </c>
      <c r="C60" s="20">
        <v>1</v>
      </c>
      <c r="D60" s="48"/>
      <c r="E60" s="20" t="s">
        <v>57</v>
      </c>
      <c r="F60" s="17"/>
      <c r="G60" s="17">
        <f t="shared" ref="G60:G61" si="2">F60*D60*C60</f>
        <v>0</v>
      </c>
    </row>
    <row r="61" spans="1:7" s="12" customFormat="1" hidden="1" x14ac:dyDescent="0.2">
      <c r="A61" s="46"/>
      <c r="B61" s="21" t="s">
        <v>58</v>
      </c>
      <c r="C61" s="20">
        <v>1</v>
      </c>
      <c r="D61" s="48"/>
      <c r="E61" s="20" t="s">
        <v>35</v>
      </c>
      <c r="F61" s="17"/>
      <c r="G61" s="17">
        <f t="shared" si="2"/>
        <v>0</v>
      </c>
    </row>
    <row r="62" spans="1:7" s="12" customFormat="1" hidden="1" x14ac:dyDescent="0.2">
      <c r="A62" s="46"/>
      <c r="B62" s="21"/>
      <c r="C62" s="20">
        <v>1</v>
      </c>
      <c r="D62" s="48"/>
      <c r="E62" s="20"/>
      <c r="F62" s="17"/>
      <c r="G62" s="17"/>
    </row>
    <row r="63" spans="1:7" s="12" customFormat="1" ht="26.25" customHeight="1" x14ac:dyDescent="0.2">
      <c r="A63" s="46"/>
      <c r="B63" s="113" t="s">
        <v>59</v>
      </c>
      <c r="C63" s="114"/>
      <c r="D63" s="114"/>
      <c r="E63" s="115"/>
      <c r="F63" s="19"/>
      <c r="G63" s="19"/>
    </row>
    <row r="64" spans="1:7" s="18" customFormat="1" hidden="1" x14ac:dyDescent="0.2">
      <c r="A64" s="46"/>
      <c r="B64" s="47"/>
      <c r="C64" s="48"/>
      <c r="D64" s="48"/>
      <c r="E64" s="20"/>
      <c r="F64" s="17"/>
      <c r="G64" s="17"/>
    </row>
    <row r="65" spans="1:7" s="12" customFormat="1" x14ac:dyDescent="0.2">
      <c r="A65" s="46"/>
      <c r="B65" s="47" t="s">
        <v>60</v>
      </c>
      <c r="C65" s="48">
        <v>2</v>
      </c>
      <c r="D65" s="48">
        <v>1</v>
      </c>
      <c r="E65" s="20" t="s">
        <v>35</v>
      </c>
      <c r="F65" s="17">
        <v>1890</v>
      </c>
      <c r="G65" s="51">
        <f>F65*D65*C65</f>
        <v>3780</v>
      </c>
    </row>
    <row r="66" spans="1:7" s="12" customFormat="1" ht="24.75" hidden="1" customHeight="1" x14ac:dyDescent="0.2">
      <c r="A66" s="46"/>
      <c r="B66" s="53"/>
      <c r="C66" s="48">
        <v>1</v>
      </c>
      <c r="D66" s="48"/>
      <c r="E66" s="20"/>
      <c r="F66" s="17"/>
      <c r="G66" s="17">
        <f>F66*D66</f>
        <v>0</v>
      </c>
    </row>
    <row r="67" spans="1:7" s="12" customFormat="1" hidden="1" x14ac:dyDescent="0.2">
      <c r="A67" s="46"/>
      <c r="B67" s="21"/>
      <c r="C67" s="48">
        <v>1</v>
      </c>
      <c r="D67" s="48"/>
      <c r="E67" s="20"/>
      <c r="F67" s="17"/>
      <c r="G67" s="17">
        <f>F67*D67</f>
        <v>0</v>
      </c>
    </row>
    <row r="68" spans="1:7" s="12" customFormat="1" hidden="1" x14ac:dyDescent="0.2">
      <c r="A68" s="46"/>
      <c r="B68" s="21"/>
      <c r="C68" s="48">
        <v>1</v>
      </c>
      <c r="D68" s="48"/>
      <c r="E68" s="20"/>
      <c r="F68" s="17"/>
      <c r="G68" s="17"/>
    </row>
    <row r="69" spans="1:7" s="12" customFormat="1" ht="24" hidden="1" x14ac:dyDescent="0.2">
      <c r="A69" s="46"/>
      <c r="B69" s="21" t="s">
        <v>116</v>
      </c>
      <c r="C69" s="48">
        <v>1</v>
      </c>
      <c r="D69" s="48"/>
      <c r="E69" s="20" t="s">
        <v>35</v>
      </c>
      <c r="F69" s="17"/>
      <c r="G69" s="17"/>
    </row>
    <row r="70" spans="1:7" s="12" customFormat="1" hidden="1" x14ac:dyDescent="0.2">
      <c r="A70" s="46"/>
      <c r="B70" s="21" t="s">
        <v>110</v>
      </c>
      <c r="C70" s="48">
        <v>1</v>
      </c>
      <c r="D70" s="48"/>
      <c r="E70" s="20" t="s">
        <v>35</v>
      </c>
      <c r="F70" s="17"/>
      <c r="G70" s="17"/>
    </row>
    <row r="71" spans="1:7" s="12" customFormat="1" hidden="1" x14ac:dyDescent="0.2">
      <c r="A71" s="46"/>
      <c r="B71" s="19" t="s">
        <v>61</v>
      </c>
      <c r="C71" s="19"/>
      <c r="D71" s="19"/>
      <c r="E71" s="19"/>
      <c r="F71" s="19"/>
      <c r="G71" s="19"/>
    </row>
    <row r="72" spans="1:7" s="12" customFormat="1" ht="24" hidden="1" x14ac:dyDescent="0.2">
      <c r="A72" s="46"/>
      <c r="B72" s="21" t="s">
        <v>62</v>
      </c>
      <c r="C72" s="48"/>
      <c r="D72" s="17"/>
      <c r="E72" s="24" t="s">
        <v>63</v>
      </c>
      <c r="F72" s="17"/>
      <c r="G72" s="17">
        <f>F72*C72</f>
        <v>0</v>
      </c>
    </row>
    <row r="73" spans="1:7" s="12" customFormat="1" ht="24" hidden="1" x14ac:dyDescent="0.2">
      <c r="A73" s="46"/>
      <c r="B73" s="21" t="s">
        <v>64</v>
      </c>
      <c r="C73" s="48"/>
      <c r="D73" s="17"/>
      <c r="E73" s="20" t="s">
        <v>65</v>
      </c>
      <c r="F73" s="17"/>
      <c r="G73" s="17">
        <f>F73*C73</f>
        <v>0</v>
      </c>
    </row>
    <row r="74" spans="1:7" s="12" customFormat="1" hidden="1" x14ac:dyDescent="0.2">
      <c r="A74" s="46"/>
      <c r="B74" s="47"/>
      <c r="C74" s="48"/>
      <c r="D74" s="48"/>
      <c r="E74" s="20"/>
      <c r="F74" s="17"/>
      <c r="G74" s="17"/>
    </row>
    <row r="75" spans="1:7" s="12" customFormat="1" hidden="1" x14ac:dyDescent="0.2">
      <c r="A75" s="46"/>
      <c r="B75" s="19"/>
      <c r="C75" s="19"/>
      <c r="D75" s="19"/>
      <c r="E75" s="19"/>
      <c r="F75" s="19"/>
      <c r="G75" s="19"/>
    </row>
    <row r="76" spans="1:7" s="12" customFormat="1" hidden="1" x14ac:dyDescent="0.2">
      <c r="A76" s="46"/>
      <c r="B76" s="19"/>
      <c r="C76" s="19"/>
      <c r="D76" s="19"/>
      <c r="E76" s="19"/>
      <c r="F76" s="19"/>
      <c r="G76" s="19"/>
    </row>
    <row r="77" spans="1:7" s="12" customFormat="1" hidden="1" x14ac:dyDescent="0.2">
      <c r="A77" s="46"/>
      <c r="B77" s="19"/>
      <c r="C77" s="19"/>
      <c r="D77" s="19"/>
      <c r="E77" s="19"/>
      <c r="F77" s="19"/>
      <c r="G77" s="19"/>
    </row>
    <row r="78" spans="1:7" s="12" customFormat="1" hidden="1" x14ac:dyDescent="0.2">
      <c r="A78" s="46"/>
      <c r="B78" s="19"/>
      <c r="C78" s="19"/>
      <c r="D78" s="19"/>
      <c r="E78" s="19"/>
      <c r="F78" s="19"/>
      <c r="G78" s="19"/>
    </row>
    <row r="79" spans="1:7" s="12" customFormat="1" hidden="1" x14ac:dyDescent="0.2">
      <c r="A79" s="46"/>
      <c r="B79" s="19"/>
      <c r="C79" s="19"/>
      <c r="D79" s="19"/>
      <c r="E79" s="19"/>
      <c r="F79" s="19"/>
      <c r="G79" s="19"/>
    </row>
    <row r="80" spans="1:7" s="12" customFormat="1" hidden="1" x14ac:dyDescent="0.2">
      <c r="A80" s="46"/>
      <c r="B80" s="19"/>
      <c r="C80" s="19"/>
      <c r="D80" s="19"/>
      <c r="E80" s="19"/>
      <c r="F80" s="19"/>
      <c r="G80" s="19"/>
    </row>
    <row r="81" spans="1:7" s="12" customFormat="1" hidden="1" x14ac:dyDescent="0.2">
      <c r="A81" s="46"/>
      <c r="B81" s="54"/>
      <c r="C81" s="19"/>
      <c r="D81" s="19"/>
      <c r="E81" s="19"/>
      <c r="F81" s="19"/>
      <c r="G81" s="19"/>
    </row>
    <row r="82" spans="1:7" s="12" customFormat="1" hidden="1" x14ac:dyDescent="0.2">
      <c r="A82" s="46"/>
      <c r="B82" s="47"/>
      <c r="C82" s="48"/>
      <c r="D82" s="20"/>
      <c r="E82" s="20"/>
      <c r="F82" s="17"/>
      <c r="G82" s="17"/>
    </row>
    <row r="83" spans="1:7" s="12" customFormat="1" hidden="1" x14ac:dyDescent="0.2">
      <c r="A83" s="46"/>
      <c r="B83" s="55"/>
      <c r="C83" s="19"/>
      <c r="D83" s="19"/>
      <c r="E83" s="19"/>
      <c r="F83" s="19"/>
      <c r="G83" s="19"/>
    </row>
    <row r="84" spans="1:7" s="12" customFormat="1" hidden="1" x14ac:dyDescent="0.2">
      <c r="A84" s="46"/>
      <c r="B84" s="47"/>
      <c r="C84" s="48"/>
      <c r="D84" s="20"/>
      <c r="E84" s="20"/>
      <c r="F84" s="17"/>
      <c r="G84" s="17"/>
    </row>
    <row r="85" spans="1:7" s="12" customFormat="1" hidden="1" x14ac:dyDescent="0.2">
      <c r="A85" s="46"/>
      <c r="B85" s="47"/>
      <c r="C85" s="48"/>
      <c r="D85" s="20"/>
      <c r="E85" s="20"/>
      <c r="F85" s="17"/>
      <c r="G85" s="17"/>
    </row>
    <row r="86" spans="1:7" s="12" customFormat="1" hidden="1" x14ac:dyDescent="0.2">
      <c r="A86" s="46"/>
      <c r="B86" s="47"/>
      <c r="C86" s="48"/>
      <c r="D86" s="48"/>
      <c r="E86" s="20"/>
      <c r="F86" s="17"/>
      <c r="G86" s="17"/>
    </row>
    <row r="87" spans="1:7" s="12" customFormat="1" x14ac:dyDescent="0.2">
      <c r="A87" s="46"/>
      <c r="B87" s="23" t="s">
        <v>66</v>
      </c>
      <c r="C87" s="20"/>
      <c r="D87" s="20"/>
      <c r="E87" s="20"/>
      <c r="F87" s="20"/>
      <c r="G87" s="20"/>
    </row>
    <row r="88" spans="1:7" s="12" customFormat="1" ht="25.5" x14ac:dyDescent="0.2">
      <c r="A88" s="46"/>
      <c r="B88" s="56" t="s">
        <v>221</v>
      </c>
      <c r="C88" s="22">
        <v>34</v>
      </c>
      <c r="D88" s="20">
        <v>42.24</v>
      </c>
      <c r="E88" s="20" t="s">
        <v>30</v>
      </c>
      <c r="F88" s="17">
        <v>2.7907561188811187</v>
      </c>
      <c r="G88" s="17">
        <f>C88*D88*F88</f>
        <v>4007.9723076923078</v>
      </c>
    </row>
    <row r="89" spans="1:7" s="12" customFormat="1" ht="25.5" hidden="1" x14ac:dyDescent="0.2">
      <c r="A89" s="46"/>
      <c r="B89" s="56" t="s">
        <v>222</v>
      </c>
      <c r="C89" s="22">
        <v>0</v>
      </c>
      <c r="D89" s="20">
        <v>0</v>
      </c>
      <c r="E89" s="20" t="s">
        <v>30</v>
      </c>
      <c r="F89" s="17"/>
      <c r="G89" s="17">
        <f t="shared" ref="G89:G127" si="3">C89*D89*F89</f>
        <v>0</v>
      </c>
    </row>
    <row r="90" spans="1:7" s="12" customFormat="1" ht="25.5" x14ac:dyDescent="0.2">
      <c r="A90" s="46"/>
      <c r="B90" s="56" t="s">
        <v>223</v>
      </c>
      <c r="C90" s="22">
        <v>5</v>
      </c>
      <c r="D90" s="20">
        <v>42.24</v>
      </c>
      <c r="E90" s="20" t="s">
        <v>30</v>
      </c>
      <c r="F90" s="17">
        <v>7.0387271148989896</v>
      </c>
      <c r="G90" s="17">
        <f t="shared" si="3"/>
        <v>1486.5791666666667</v>
      </c>
    </row>
    <row r="91" spans="1:7" s="12" customFormat="1" ht="25.5" hidden="1" x14ac:dyDescent="0.2">
      <c r="A91" s="46"/>
      <c r="B91" s="56" t="s">
        <v>224</v>
      </c>
      <c r="C91" s="22">
        <v>0</v>
      </c>
      <c r="D91" s="20">
        <v>0</v>
      </c>
      <c r="E91" s="20" t="s">
        <v>30</v>
      </c>
      <c r="F91" s="17"/>
      <c r="G91" s="17">
        <f t="shared" si="3"/>
        <v>0</v>
      </c>
    </row>
    <row r="92" spans="1:7" s="12" customFormat="1" hidden="1" x14ac:dyDescent="0.2">
      <c r="A92" s="46"/>
      <c r="B92" s="56" t="s">
        <v>225</v>
      </c>
      <c r="C92" s="22">
        <v>0</v>
      </c>
      <c r="D92" s="20">
        <v>59</v>
      </c>
      <c r="E92" s="24" t="s">
        <v>30</v>
      </c>
      <c r="F92" s="17">
        <v>4.7354237288135588</v>
      </c>
      <c r="G92" s="17">
        <f t="shared" si="3"/>
        <v>0</v>
      </c>
    </row>
    <row r="93" spans="1:7" s="12" customFormat="1" hidden="1" x14ac:dyDescent="0.2">
      <c r="A93" s="46"/>
      <c r="B93" s="56" t="s">
        <v>226</v>
      </c>
      <c r="C93" s="22">
        <v>0</v>
      </c>
      <c r="D93" s="20">
        <v>42.24</v>
      </c>
      <c r="E93" s="24" t="s">
        <v>30</v>
      </c>
      <c r="F93" s="17">
        <v>3.8300189393939394</v>
      </c>
      <c r="G93" s="17">
        <f t="shared" si="3"/>
        <v>0</v>
      </c>
    </row>
    <row r="94" spans="1:7" s="12" customFormat="1" hidden="1" x14ac:dyDescent="0.2">
      <c r="A94" s="46"/>
      <c r="B94" s="56" t="s">
        <v>227</v>
      </c>
      <c r="C94" s="22">
        <v>0</v>
      </c>
      <c r="D94" s="20">
        <v>1.5</v>
      </c>
      <c r="E94" s="24" t="s">
        <v>30</v>
      </c>
      <c r="F94" s="17">
        <v>0.55333333333333334</v>
      </c>
      <c r="G94" s="17">
        <f t="shared" si="3"/>
        <v>0</v>
      </c>
    </row>
    <row r="95" spans="1:7" s="12" customFormat="1" hidden="1" x14ac:dyDescent="0.2">
      <c r="A95" s="46"/>
      <c r="B95" s="56" t="s">
        <v>228</v>
      </c>
      <c r="C95" s="22">
        <v>0</v>
      </c>
      <c r="D95" s="20">
        <v>4.25</v>
      </c>
      <c r="E95" s="24" t="s">
        <v>30</v>
      </c>
      <c r="F95" s="17">
        <v>6.36</v>
      </c>
      <c r="G95" s="17">
        <f t="shared" si="3"/>
        <v>0</v>
      </c>
    </row>
    <row r="96" spans="1:7" s="12" customFormat="1" ht="63.75" hidden="1" x14ac:dyDescent="0.2">
      <c r="A96" s="46"/>
      <c r="B96" s="56" t="s">
        <v>229</v>
      </c>
      <c r="C96" s="22">
        <v>0</v>
      </c>
      <c r="D96" s="20">
        <v>0</v>
      </c>
      <c r="E96" s="24">
        <v>0</v>
      </c>
      <c r="F96" s="17">
        <v>0</v>
      </c>
      <c r="G96" s="17">
        <f t="shared" si="3"/>
        <v>0</v>
      </c>
    </row>
    <row r="97" spans="1:7" s="12" customFormat="1" hidden="1" x14ac:dyDescent="0.2">
      <c r="A97" s="46"/>
      <c r="B97" s="56" t="s">
        <v>230</v>
      </c>
      <c r="C97" s="22">
        <v>0</v>
      </c>
      <c r="D97" s="20">
        <v>0.5</v>
      </c>
      <c r="E97" s="24" t="s">
        <v>30</v>
      </c>
      <c r="F97" s="17">
        <v>0.55000000000000004</v>
      </c>
      <c r="G97" s="17">
        <f t="shared" si="3"/>
        <v>0</v>
      </c>
    </row>
    <row r="98" spans="1:7" s="12" customFormat="1" hidden="1" x14ac:dyDescent="0.2">
      <c r="A98" s="46"/>
      <c r="B98" s="56" t="s">
        <v>231</v>
      </c>
      <c r="C98" s="22">
        <v>0</v>
      </c>
      <c r="D98" s="20">
        <v>0</v>
      </c>
      <c r="E98" s="24" t="s">
        <v>30</v>
      </c>
      <c r="F98" s="17"/>
      <c r="G98" s="17">
        <f t="shared" si="3"/>
        <v>0</v>
      </c>
    </row>
    <row r="99" spans="1:7" s="12" customFormat="1" x14ac:dyDescent="0.2">
      <c r="A99" s="46"/>
      <c r="B99" s="56" t="s">
        <v>232</v>
      </c>
      <c r="C99" s="22">
        <v>5</v>
      </c>
      <c r="D99" s="20">
        <v>1.6</v>
      </c>
      <c r="E99" s="24" t="s">
        <v>30</v>
      </c>
      <c r="F99" s="17">
        <v>5.6937499999999988</v>
      </c>
      <c r="G99" s="17">
        <f t="shared" si="3"/>
        <v>45.54999999999999</v>
      </c>
    </row>
    <row r="100" spans="1:7" s="12" customFormat="1" ht="25.5" hidden="1" x14ac:dyDescent="0.2">
      <c r="A100" s="46"/>
      <c r="B100" s="56" t="s">
        <v>233</v>
      </c>
      <c r="C100" s="22">
        <v>0</v>
      </c>
      <c r="D100" s="20">
        <v>2.2000000000000002</v>
      </c>
      <c r="E100" s="24" t="s">
        <v>30</v>
      </c>
      <c r="F100" s="17">
        <v>0.55454545454545445</v>
      </c>
      <c r="G100" s="17">
        <f t="shared" si="3"/>
        <v>0</v>
      </c>
    </row>
    <row r="101" spans="1:7" s="12" customFormat="1" hidden="1" x14ac:dyDescent="0.2">
      <c r="A101" s="46"/>
      <c r="B101" s="56" t="s">
        <v>234</v>
      </c>
      <c r="C101" s="22">
        <v>0</v>
      </c>
      <c r="D101" s="20">
        <v>1.1000000000000001</v>
      </c>
      <c r="E101" s="24" t="s">
        <v>30</v>
      </c>
      <c r="F101" s="17">
        <v>0.55454545454545445</v>
      </c>
      <c r="G101" s="17">
        <f t="shared" si="3"/>
        <v>0</v>
      </c>
    </row>
    <row r="102" spans="1:7" s="12" customFormat="1" hidden="1" x14ac:dyDescent="0.2">
      <c r="A102" s="46"/>
      <c r="B102" s="56" t="s">
        <v>235</v>
      </c>
      <c r="C102" s="22">
        <v>0</v>
      </c>
      <c r="D102" s="20">
        <v>12</v>
      </c>
      <c r="E102" s="24" t="s">
        <v>30</v>
      </c>
      <c r="F102" s="17">
        <v>8.7791666666666668</v>
      </c>
      <c r="G102" s="17">
        <f t="shared" si="3"/>
        <v>0</v>
      </c>
    </row>
    <row r="103" spans="1:7" s="12" customFormat="1" hidden="1" x14ac:dyDescent="0.2">
      <c r="A103" s="46"/>
      <c r="B103" s="56" t="s">
        <v>236</v>
      </c>
      <c r="C103" s="22">
        <v>0</v>
      </c>
      <c r="D103" s="20">
        <v>0</v>
      </c>
      <c r="E103" s="24" t="s">
        <v>30</v>
      </c>
      <c r="F103" s="17">
        <v>0</v>
      </c>
      <c r="G103" s="17">
        <f t="shared" si="3"/>
        <v>0</v>
      </c>
    </row>
    <row r="104" spans="1:7" s="12" customFormat="1" hidden="1" x14ac:dyDescent="0.2">
      <c r="A104" s="46"/>
      <c r="B104" s="56" t="s">
        <v>236</v>
      </c>
      <c r="C104" s="22">
        <v>0</v>
      </c>
      <c r="D104" s="20">
        <v>6.8</v>
      </c>
      <c r="E104" s="24" t="s">
        <v>30</v>
      </c>
      <c r="F104" s="17">
        <v>16.298529411764704</v>
      </c>
      <c r="G104" s="17">
        <f t="shared" si="3"/>
        <v>0</v>
      </c>
    </row>
    <row r="105" spans="1:7" s="12" customFormat="1" hidden="1" x14ac:dyDescent="0.2">
      <c r="A105" s="46"/>
      <c r="B105" s="56" t="s">
        <v>237</v>
      </c>
      <c r="C105" s="22">
        <v>0</v>
      </c>
      <c r="D105" s="20">
        <v>0</v>
      </c>
      <c r="E105" s="24" t="s">
        <v>35</v>
      </c>
      <c r="F105" s="17">
        <v>0</v>
      </c>
      <c r="G105" s="17">
        <f t="shared" si="3"/>
        <v>0</v>
      </c>
    </row>
    <row r="106" spans="1:7" s="12" customFormat="1" ht="25.5" hidden="1" x14ac:dyDescent="0.2">
      <c r="A106" s="46"/>
      <c r="B106" s="56" t="s">
        <v>238</v>
      </c>
      <c r="C106" s="22">
        <v>0</v>
      </c>
      <c r="D106" s="20">
        <v>0</v>
      </c>
      <c r="E106" s="24" t="s">
        <v>67</v>
      </c>
      <c r="F106" s="17">
        <v>0</v>
      </c>
      <c r="G106" s="17">
        <f t="shared" si="3"/>
        <v>0</v>
      </c>
    </row>
    <row r="107" spans="1:7" s="12" customFormat="1" x14ac:dyDescent="0.2">
      <c r="A107" s="46"/>
      <c r="B107" s="19" t="s">
        <v>68</v>
      </c>
      <c r="C107" s="22"/>
      <c r="D107" s="20"/>
      <c r="E107" s="20"/>
      <c r="F107" s="17"/>
      <c r="G107" s="17"/>
    </row>
    <row r="108" spans="1:7" s="12" customFormat="1" x14ac:dyDescent="0.2">
      <c r="A108" s="46"/>
      <c r="B108" s="19" t="s">
        <v>69</v>
      </c>
      <c r="C108" s="22"/>
      <c r="D108" s="20"/>
      <c r="E108" s="20"/>
      <c r="F108" s="17"/>
      <c r="G108" s="17"/>
    </row>
    <row r="109" spans="1:7" s="12" customFormat="1" ht="38.25" hidden="1" x14ac:dyDescent="0.2">
      <c r="A109" s="46"/>
      <c r="B109" s="56" t="s">
        <v>239</v>
      </c>
      <c r="C109" s="22">
        <v>0</v>
      </c>
      <c r="D109" s="20">
        <v>0</v>
      </c>
      <c r="E109" s="20" t="s">
        <v>35</v>
      </c>
      <c r="F109" s="17">
        <v>0</v>
      </c>
      <c r="G109" s="17">
        <f t="shared" si="3"/>
        <v>0</v>
      </c>
    </row>
    <row r="110" spans="1:7" s="12" customFormat="1" ht="25.5" x14ac:dyDescent="0.2">
      <c r="A110" s="46"/>
      <c r="B110" s="56" t="s">
        <v>240</v>
      </c>
      <c r="C110" s="22">
        <v>2</v>
      </c>
      <c r="D110" s="20">
        <v>1</v>
      </c>
      <c r="E110" s="20" t="s">
        <v>35</v>
      </c>
      <c r="F110" s="17">
        <v>31.285</v>
      </c>
      <c r="G110" s="17">
        <f t="shared" si="3"/>
        <v>62.57</v>
      </c>
    </row>
    <row r="111" spans="1:7" s="12" customFormat="1" ht="25.5" hidden="1" x14ac:dyDescent="0.2">
      <c r="A111" s="46"/>
      <c r="B111" s="56" t="s">
        <v>241</v>
      </c>
      <c r="C111" s="22">
        <v>0</v>
      </c>
      <c r="D111" s="20">
        <v>0</v>
      </c>
      <c r="E111" s="20"/>
      <c r="F111" s="17">
        <v>0</v>
      </c>
      <c r="G111" s="17">
        <f t="shared" si="3"/>
        <v>0</v>
      </c>
    </row>
    <row r="112" spans="1:7" s="12" customFormat="1" x14ac:dyDescent="0.2">
      <c r="A112" s="46"/>
      <c r="B112" s="56" t="s">
        <v>199</v>
      </c>
      <c r="C112" s="22">
        <v>6</v>
      </c>
      <c r="D112" s="20">
        <v>599</v>
      </c>
      <c r="E112" s="20" t="s">
        <v>30</v>
      </c>
      <c r="F112" s="17">
        <v>0.67010183639399001</v>
      </c>
      <c r="G112" s="17">
        <f t="shared" si="3"/>
        <v>2408.346</v>
      </c>
    </row>
    <row r="113" spans="1:7" s="12" customFormat="1" ht="13.5" customHeight="1" x14ac:dyDescent="0.2">
      <c r="A113" s="46"/>
      <c r="B113" s="57" t="s">
        <v>242</v>
      </c>
      <c r="C113" s="22">
        <v>5</v>
      </c>
      <c r="D113" s="20">
        <v>299.5</v>
      </c>
      <c r="E113" s="20" t="s">
        <v>30</v>
      </c>
      <c r="F113" s="17">
        <v>2.8288046744574293</v>
      </c>
      <c r="G113" s="17">
        <f t="shared" si="3"/>
        <v>4236.1350000000002</v>
      </c>
    </row>
    <row r="114" spans="1:7" s="12" customFormat="1" ht="24" x14ac:dyDescent="0.2">
      <c r="A114" s="46"/>
      <c r="B114" s="21" t="s">
        <v>117</v>
      </c>
      <c r="C114" s="22">
        <v>1</v>
      </c>
      <c r="D114" s="17">
        <v>5.9900000000000009E-2</v>
      </c>
      <c r="E114" s="20" t="s">
        <v>70</v>
      </c>
      <c r="F114" s="17">
        <v>274.22370617696157</v>
      </c>
      <c r="G114" s="17">
        <f t="shared" si="3"/>
        <v>16.426000000000002</v>
      </c>
    </row>
    <row r="115" spans="1:7" s="12" customFormat="1" ht="13.5" customHeight="1" x14ac:dyDescent="0.2">
      <c r="A115" s="46"/>
      <c r="B115" s="57" t="s">
        <v>203</v>
      </c>
      <c r="C115" s="22">
        <v>5</v>
      </c>
      <c r="D115" s="20">
        <v>5.99</v>
      </c>
      <c r="E115" s="20" t="s">
        <v>30</v>
      </c>
      <c r="F115" s="17">
        <v>1.9173622704507511</v>
      </c>
      <c r="G115" s="17">
        <f t="shared" si="3"/>
        <v>57.425000000000004</v>
      </c>
    </row>
    <row r="116" spans="1:7" s="12" customFormat="1" ht="25.5" x14ac:dyDescent="0.2">
      <c r="A116" s="46"/>
      <c r="B116" s="56" t="s">
        <v>243</v>
      </c>
      <c r="C116" s="22">
        <v>1</v>
      </c>
      <c r="D116" s="20">
        <v>5.99</v>
      </c>
      <c r="E116" s="20" t="s">
        <v>30</v>
      </c>
      <c r="F116" s="17">
        <v>7.835559265442404</v>
      </c>
      <c r="G116" s="17">
        <f t="shared" si="3"/>
        <v>46.935000000000002</v>
      </c>
    </row>
    <row r="117" spans="1:7" s="12" customFormat="1" x14ac:dyDescent="0.2">
      <c r="A117" s="46"/>
      <c r="B117" s="56" t="s">
        <v>205</v>
      </c>
      <c r="C117" s="22">
        <v>1</v>
      </c>
      <c r="D117" s="20">
        <v>5.99</v>
      </c>
      <c r="E117" s="20" t="s">
        <v>30</v>
      </c>
      <c r="F117" s="17">
        <v>19.585976627712853</v>
      </c>
      <c r="G117" s="17">
        <f t="shared" si="3"/>
        <v>117.32</v>
      </c>
    </row>
    <row r="118" spans="1:7" s="12" customFormat="1" x14ac:dyDescent="0.2">
      <c r="A118" s="46"/>
      <c r="B118" s="56" t="s">
        <v>202</v>
      </c>
      <c r="C118" s="22">
        <v>5</v>
      </c>
      <c r="D118" s="20">
        <v>599</v>
      </c>
      <c r="E118" s="20" t="s">
        <v>30</v>
      </c>
      <c r="F118" s="17">
        <v>0.35256260434056763</v>
      </c>
      <c r="G118" s="17">
        <f t="shared" si="3"/>
        <v>1055.925</v>
      </c>
    </row>
    <row r="119" spans="1:7" s="12" customFormat="1" ht="25.5" x14ac:dyDescent="0.2">
      <c r="A119" s="46"/>
      <c r="B119" s="56" t="s">
        <v>244</v>
      </c>
      <c r="C119" s="22">
        <v>2</v>
      </c>
      <c r="D119" s="20">
        <v>299.5</v>
      </c>
      <c r="E119" s="20" t="s">
        <v>30</v>
      </c>
      <c r="F119" s="17">
        <v>2.7421814134668892</v>
      </c>
      <c r="G119" s="17">
        <f t="shared" si="3"/>
        <v>1642.5666666666666</v>
      </c>
    </row>
    <row r="120" spans="1:7" s="12" customFormat="1" x14ac:dyDescent="0.2">
      <c r="A120" s="46"/>
      <c r="B120" s="56" t="s">
        <v>245</v>
      </c>
      <c r="C120" s="22">
        <v>1</v>
      </c>
      <c r="D120" s="20">
        <v>0.98999999999999988</v>
      </c>
      <c r="E120" s="20" t="s">
        <v>70</v>
      </c>
      <c r="F120" s="17">
        <v>94.818181818181827</v>
      </c>
      <c r="G120" s="17">
        <f t="shared" si="3"/>
        <v>93.87</v>
      </c>
    </row>
    <row r="121" spans="1:7" s="12" customFormat="1" x14ac:dyDescent="0.2">
      <c r="A121" s="46"/>
      <c r="B121" s="56" t="s">
        <v>246</v>
      </c>
      <c r="C121" s="22">
        <v>1</v>
      </c>
      <c r="D121" s="20">
        <v>0.98999999999999988</v>
      </c>
      <c r="E121" s="20" t="s">
        <v>70</v>
      </c>
      <c r="F121" s="17">
        <v>142.21212121212122</v>
      </c>
      <c r="G121" s="17">
        <f t="shared" si="3"/>
        <v>140.79</v>
      </c>
    </row>
    <row r="122" spans="1:7" s="12" customFormat="1" x14ac:dyDescent="0.2">
      <c r="A122" s="46"/>
      <c r="B122" s="56" t="s">
        <v>204</v>
      </c>
      <c r="C122" s="22">
        <v>0</v>
      </c>
      <c r="D122" s="20">
        <v>80</v>
      </c>
      <c r="E122" s="20" t="s">
        <v>30</v>
      </c>
      <c r="F122" s="17">
        <v>9.9725000000000001</v>
      </c>
      <c r="G122" s="17">
        <f t="shared" si="3"/>
        <v>0</v>
      </c>
    </row>
    <row r="123" spans="1:7" s="12" customFormat="1" ht="25.5" hidden="1" x14ac:dyDescent="0.2">
      <c r="A123" s="46"/>
      <c r="B123" s="56" t="s">
        <v>247</v>
      </c>
      <c r="C123" s="22">
        <v>0</v>
      </c>
      <c r="D123" s="20">
        <v>0</v>
      </c>
      <c r="E123" s="20">
        <v>0</v>
      </c>
      <c r="F123" s="17">
        <v>0</v>
      </c>
      <c r="G123" s="17">
        <f t="shared" si="3"/>
        <v>0</v>
      </c>
    </row>
    <row r="124" spans="1:7" s="12" customFormat="1" x14ac:dyDescent="0.2">
      <c r="A124" s="46"/>
      <c r="B124" s="56" t="s">
        <v>209</v>
      </c>
      <c r="C124" s="22">
        <v>43</v>
      </c>
      <c r="D124" s="20">
        <v>1</v>
      </c>
      <c r="E124" s="20" t="s">
        <v>35</v>
      </c>
      <c r="F124" s="17">
        <v>12.92</v>
      </c>
      <c r="G124" s="17">
        <f t="shared" si="3"/>
        <v>555.55999999999995</v>
      </c>
    </row>
    <row r="125" spans="1:7" s="12" customFormat="1" ht="25.5" hidden="1" x14ac:dyDescent="0.2">
      <c r="A125" s="46"/>
      <c r="B125" s="56" t="s">
        <v>248</v>
      </c>
      <c r="C125" s="22">
        <v>0</v>
      </c>
      <c r="D125" s="20">
        <v>0</v>
      </c>
      <c r="E125" s="20">
        <v>0</v>
      </c>
      <c r="F125" s="17">
        <v>0</v>
      </c>
      <c r="G125" s="17">
        <f t="shared" si="3"/>
        <v>0</v>
      </c>
    </row>
    <row r="126" spans="1:7" s="12" customFormat="1" x14ac:dyDescent="0.2">
      <c r="A126" s="46"/>
      <c r="B126" s="56" t="s">
        <v>207</v>
      </c>
      <c r="C126" s="22">
        <v>10</v>
      </c>
      <c r="D126" s="20">
        <v>42</v>
      </c>
      <c r="E126" s="20" t="s">
        <v>30</v>
      </c>
      <c r="F126" s="17">
        <v>3.6874523809523807</v>
      </c>
      <c r="G126" s="17">
        <f t="shared" si="3"/>
        <v>1548.7299999999998</v>
      </c>
    </row>
    <row r="127" spans="1:7" s="12" customFormat="1" hidden="1" x14ac:dyDescent="0.2">
      <c r="A127" s="46"/>
      <c r="B127" s="56" t="s">
        <v>249</v>
      </c>
      <c r="C127" s="22">
        <v>0</v>
      </c>
      <c r="D127" s="20">
        <v>0</v>
      </c>
      <c r="E127" s="20" t="s">
        <v>35</v>
      </c>
      <c r="F127" s="17"/>
      <c r="G127" s="17">
        <f t="shared" si="3"/>
        <v>0</v>
      </c>
    </row>
    <row r="128" spans="1:7" s="12" customFormat="1" hidden="1" x14ac:dyDescent="0.2">
      <c r="A128" s="46"/>
      <c r="B128" s="21" t="s">
        <v>118</v>
      </c>
      <c r="C128" s="22"/>
      <c r="D128" s="17"/>
      <c r="E128" s="20" t="s">
        <v>35</v>
      </c>
      <c r="F128" s="17"/>
      <c r="G128" s="17">
        <f>C128*D128*F128*0</f>
        <v>0</v>
      </c>
    </row>
    <row r="129" spans="1:7" s="12" customFormat="1" hidden="1" x14ac:dyDescent="0.2">
      <c r="A129" s="46"/>
      <c r="B129" s="23" t="s">
        <v>71</v>
      </c>
      <c r="C129" s="22"/>
      <c r="D129" s="17"/>
      <c r="E129" s="20"/>
      <c r="F129" s="17"/>
      <c r="G129" s="17"/>
    </row>
    <row r="130" spans="1:7" s="12" customFormat="1" hidden="1" x14ac:dyDescent="0.2">
      <c r="A130" s="46"/>
      <c r="B130" s="56" t="s">
        <v>250</v>
      </c>
      <c r="C130" s="22"/>
      <c r="D130" s="20"/>
      <c r="E130" s="20" t="s">
        <v>30</v>
      </c>
      <c r="F130" s="17"/>
      <c r="G130" s="17">
        <f t="shared" ref="G130" si="4">C130*D130*F130</f>
        <v>0</v>
      </c>
    </row>
    <row r="131" spans="1:7" s="12" customFormat="1" ht="25.5" hidden="1" x14ac:dyDescent="0.2">
      <c r="A131" s="46"/>
      <c r="B131" s="56" t="s">
        <v>251</v>
      </c>
      <c r="C131" s="22"/>
      <c r="D131" s="20"/>
      <c r="E131" s="20" t="s">
        <v>30</v>
      </c>
      <c r="F131" s="17"/>
      <c r="G131" s="17">
        <f>C131*D131*F131</f>
        <v>0</v>
      </c>
    </row>
    <row r="132" spans="1:7" s="12" customFormat="1" hidden="1" x14ac:dyDescent="0.2">
      <c r="A132" s="46"/>
      <c r="B132" s="56" t="s">
        <v>204</v>
      </c>
      <c r="C132" s="22"/>
      <c r="D132" s="20"/>
      <c r="E132" s="20" t="s">
        <v>30</v>
      </c>
      <c r="F132" s="17"/>
      <c r="G132" s="17">
        <f t="shared" ref="G132:G141" si="5">C132*D132*F132</f>
        <v>0</v>
      </c>
    </row>
    <row r="133" spans="1:7" s="12" customFormat="1" ht="25.5" hidden="1" x14ac:dyDescent="0.2">
      <c r="A133" s="46"/>
      <c r="B133" s="56" t="s">
        <v>247</v>
      </c>
      <c r="C133" s="22"/>
      <c r="D133" s="20"/>
      <c r="E133" s="20" t="s">
        <v>35</v>
      </c>
      <c r="F133" s="17"/>
      <c r="G133" s="17">
        <f t="shared" si="5"/>
        <v>0</v>
      </c>
    </row>
    <row r="134" spans="1:7" s="12" customFormat="1" hidden="1" x14ac:dyDescent="0.2">
      <c r="A134" s="46"/>
      <c r="B134" s="56" t="s">
        <v>209</v>
      </c>
      <c r="C134" s="22"/>
      <c r="D134" s="20"/>
      <c r="E134" s="20" t="s">
        <v>30</v>
      </c>
      <c r="F134" s="17"/>
      <c r="G134" s="17">
        <f t="shared" si="5"/>
        <v>0</v>
      </c>
    </row>
    <row r="135" spans="1:7" s="12" customFormat="1" hidden="1" x14ac:dyDescent="0.2">
      <c r="A135" s="46"/>
      <c r="B135" s="56" t="s">
        <v>252</v>
      </c>
      <c r="C135" s="22"/>
      <c r="D135" s="20"/>
      <c r="E135" s="20" t="s">
        <v>30</v>
      </c>
      <c r="F135" s="17"/>
      <c r="G135" s="17">
        <f t="shared" si="5"/>
        <v>0</v>
      </c>
    </row>
    <row r="136" spans="1:7" s="12" customFormat="1" hidden="1" x14ac:dyDescent="0.2">
      <c r="A136" s="46"/>
      <c r="B136" s="56" t="s">
        <v>213</v>
      </c>
      <c r="C136" s="22"/>
      <c r="D136" s="20"/>
      <c r="E136" s="20" t="s">
        <v>30</v>
      </c>
      <c r="F136" s="17"/>
      <c r="G136" s="17">
        <f t="shared" si="5"/>
        <v>0</v>
      </c>
    </row>
    <row r="137" spans="1:7" s="12" customFormat="1" ht="25.5" hidden="1" x14ac:dyDescent="0.2">
      <c r="A137" s="46"/>
      <c r="B137" s="56" t="s">
        <v>253</v>
      </c>
      <c r="C137" s="22"/>
      <c r="D137" s="20"/>
      <c r="E137" s="20" t="s">
        <v>30</v>
      </c>
      <c r="F137" s="17"/>
      <c r="G137" s="17">
        <f t="shared" si="5"/>
        <v>0</v>
      </c>
    </row>
    <row r="138" spans="1:7" s="12" customFormat="1" hidden="1" x14ac:dyDescent="0.2">
      <c r="A138" s="46"/>
      <c r="B138" s="56" t="s">
        <v>215</v>
      </c>
      <c r="C138" s="22"/>
      <c r="D138" s="20"/>
      <c r="E138" s="20" t="s">
        <v>30</v>
      </c>
      <c r="F138" s="17"/>
      <c r="G138" s="17">
        <f t="shared" si="5"/>
        <v>0</v>
      </c>
    </row>
    <row r="139" spans="1:7" s="12" customFormat="1" hidden="1" x14ac:dyDescent="0.2">
      <c r="A139" s="46"/>
      <c r="B139" s="56" t="s">
        <v>216</v>
      </c>
      <c r="C139" s="22"/>
      <c r="D139" s="20"/>
      <c r="E139" s="20" t="s">
        <v>30</v>
      </c>
      <c r="F139" s="17"/>
      <c r="G139" s="17">
        <f t="shared" si="5"/>
        <v>0</v>
      </c>
    </row>
    <row r="140" spans="1:7" s="12" customFormat="1" ht="25.5" hidden="1" x14ac:dyDescent="0.2">
      <c r="A140" s="46"/>
      <c r="B140" s="56" t="s">
        <v>248</v>
      </c>
      <c r="C140" s="22"/>
      <c r="D140" s="20"/>
      <c r="E140" s="20" t="s">
        <v>30</v>
      </c>
      <c r="F140" s="17"/>
      <c r="G140" s="17">
        <f t="shared" si="5"/>
        <v>0</v>
      </c>
    </row>
    <row r="141" spans="1:7" s="12" customFormat="1" hidden="1" x14ac:dyDescent="0.2">
      <c r="A141" s="46"/>
      <c r="B141" s="56" t="s">
        <v>207</v>
      </c>
      <c r="C141" s="22"/>
      <c r="D141" s="20"/>
      <c r="E141" s="20" t="s">
        <v>35</v>
      </c>
      <c r="F141" s="17"/>
      <c r="G141" s="17">
        <f t="shared" si="5"/>
        <v>0</v>
      </c>
    </row>
    <row r="142" spans="1:7" s="12" customFormat="1" hidden="1" x14ac:dyDescent="0.2">
      <c r="A142" s="46"/>
      <c r="B142" s="56" t="s">
        <v>249</v>
      </c>
      <c r="C142" s="22">
        <v>4</v>
      </c>
      <c r="D142" s="20">
        <v>0</v>
      </c>
      <c r="E142" s="20" t="s">
        <v>70</v>
      </c>
      <c r="F142" s="17"/>
      <c r="G142" s="17"/>
    </row>
    <row r="143" spans="1:7" s="12" customFormat="1" hidden="1" x14ac:dyDescent="0.2">
      <c r="A143" s="46"/>
      <c r="B143" s="56" t="s">
        <v>118</v>
      </c>
      <c r="C143" s="22">
        <v>1</v>
      </c>
      <c r="D143" s="17">
        <v>2.5</v>
      </c>
      <c r="E143" s="20"/>
      <c r="F143" s="17"/>
      <c r="G143" s="17">
        <f>C143*D143*F143*0</f>
        <v>0</v>
      </c>
    </row>
    <row r="144" spans="1:7" s="12" customFormat="1" x14ac:dyDescent="0.2">
      <c r="A144" s="46"/>
      <c r="B144" s="58" t="s">
        <v>72</v>
      </c>
      <c r="C144" s="24"/>
      <c r="D144" s="20"/>
      <c r="E144" s="20"/>
      <c r="F144" s="17"/>
      <c r="G144" s="17"/>
    </row>
    <row r="145" spans="1:7" s="12" customFormat="1" ht="24" x14ac:dyDescent="0.2">
      <c r="A145" s="46"/>
      <c r="B145" s="21" t="s">
        <v>73</v>
      </c>
      <c r="C145" s="59">
        <f>2+17/31</f>
        <v>2.5483870967741935</v>
      </c>
      <c r="D145" s="20">
        <v>571.20000000000005</v>
      </c>
      <c r="E145" s="24" t="s">
        <v>74</v>
      </c>
      <c r="F145" s="17">
        <v>1.18</v>
      </c>
      <c r="G145" s="17">
        <f>D145*F145*C145</f>
        <v>1717.6536774193546</v>
      </c>
    </row>
    <row r="146" spans="1:7" s="12" customFormat="1" x14ac:dyDescent="0.2">
      <c r="A146" s="46"/>
      <c r="B146" s="58" t="s">
        <v>75</v>
      </c>
      <c r="C146" s="59"/>
      <c r="D146" s="20"/>
      <c r="E146" s="20"/>
      <c r="F146" s="17"/>
      <c r="G146" s="17"/>
    </row>
    <row r="147" spans="1:7" s="12" customFormat="1" ht="24" x14ac:dyDescent="0.2">
      <c r="A147" s="46"/>
      <c r="B147" s="21" t="s">
        <v>76</v>
      </c>
      <c r="C147" s="59">
        <f>C145</f>
        <v>2.5483870967741935</v>
      </c>
      <c r="D147" s="20">
        <f>D145</f>
        <v>571.20000000000005</v>
      </c>
      <c r="E147" s="24" t="s">
        <v>74</v>
      </c>
      <c r="F147" s="17">
        <v>3.05</v>
      </c>
      <c r="G147" s="17">
        <f>D147*F147*C147</f>
        <v>4439.6980645161293</v>
      </c>
    </row>
    <row r="148" spans="1:7" s="12" customFormat="1" x14ac:dyDescent="0.2">
      <c r="A148" s="46"/>
      <c r="B148" s="121" t="s">
        <v>77</v>
      </c>
      <c r="C148" s="121"/>
      <c r="D148" s="121"/>
      <c r="E148" s="121"/>
      <c r="F148" s="121"/>
      <c r="G148" s="121"/>
    </row>
    <row r="149" spans="1:7" s="2" customFormat="1" ht="12" x14ac:dyDescent="0.2">
      <c r="A149" s="46"/>
      <c r="B149" s="58" t="s">
        <v>119</v>
      </c>
      <c r="C149" s="24"/>
      <c r="D149" s="24"/>
      <c r="E149" s="24"/>
      <c r="F149" s="24"/>
      <c r="G149" s="24"/>
    </row>
    <row r="150" spans="1:7" s="2" customFormat="1" ht="12" x14ac:dyDescent="0.2">
      <c r="A150" s="46"/>
      <c r="B150" s="25" t="s">
        <v>22</v>
      </c>
      <c r="C150" s="24">
        <v>2</v>
      </c>
      <c r="D150" s="28">
        <v>7.6499999999999999E-2</v>
      </c>
      <c r="E150" s="26" t="s">
        <v>23</v>
      </c>
      <c r="F150" s="73">
        <v>2064.41</v>
      </c>
      <c r="G150" s="27">
        <f>ROUND(C150*D150*F150,2)</f>
        <v>315.85000000000002</v>
      </c>
    </row>
    <row r="151" spans="1:7" s="2" customFormat="1" ht="12" hidden="1" x14ac:dyDescent="0.2">
      <c r="A151" s="46"/>
      <c r="B151" s="25">
        <v>0</v>
      </c>
      <c r="C151" s="24">
        <v>1</v>
      </c>
      <c r="D151" s="28">
        <v>0</v>
      </c>
      <c r="E151" s="26" t="s">
        <v>30</v>
      </c>
      <c r="F151" s="73">
        <v>0</v>
      </c>
      <c r="G151" s="27">
        <f t="shared" ref="G151:G212" si="6">ROUND(C151*D151*F151,2)</f>
        <v>0</v>
      </c>
    </row>
    <row r="152" spans="1:7" s="2" customFormat="1" ht="12" x14ac:dyDescent="0.2">
      <c r="A152" s="46"/>
      <c r="B152" s="25" t="s">
        <v>120</v>
      </c>
      <c r="C152" s="24">
        <v>1</v>
      </c>
      <c r="D152" s="29">
        <v>15</v>
      </c>
      <c r="E152" s="26" t="s">
        <v>30</v>
      </c>
      <c r="F152" s="73">
        <v>0.74</v>
      </c>
      <c r="G152" s="27">
        <f t="shared" si="6"/>
        <v>11.1</v>
      </c>
    </row>
    <row r="153" spans="1:7" s="2" customFormat="1" ht="12" hidden="1" x14ac:dyDescent="0.2">
      <c r="A153" s="46"/>
      <c r="B153" s="25" t="s">
        <v>121</v>
      </c>
      <c r="C153" s="24">
        <v>1</v>
      </c>
      <c r="D153" s="29">
        <v>0</v>
      </c>
      <c r="E153" s="26" t="s">
        <v>35</v>
      </c>
      <c r="F153" s="73">
        <v>59.14</v>
      </c>
      <c r="G153" s="27">
        <f t="shared" si="6"/>
        <v>0</v>
      </c>
    </row>
    <row r="154" spans="1:7" s="2" customFormat="1" ht="12" hidden="1" x14ac:dyDescent="0.2">
      <c r="A154" s="46"/>
      <c r="B154" s="25" t="s">
        <v>122</v>
      </c>
      <c r="C154" s="24">
        <v>1</v>
      </c>
      <c r="D154" s="29">
        <v>0</v>
      </c>
      <c r="E154" s="26" t="s">
        <v>35</v>
      </c>
      <c r="F154" s="73">
        <v>59.14</v>
      </c>
      <c r="G154" s="27">
        <f t="shared" si="6"/>
        <v>0</v>
      </c>
    </row>
    <row r="155" spans="1:7" s="2" customFormat="1" ht="12" hidden="1" x14ac:dyDescent="0.2">
      <c r="A155" s="46"/>
      <c r="B155" s="25" t="s">
        <v>123</v>
      </c>
      <c r="C155" s="24">
        <v>1</v>
      </c>
      <c r="D155" s="29">
        <v>0</v>
      </c>
      <c r="E155" s="26" t="s">
        <v>35</v>
      </c>
      <c r="F155" s="73"/>
      <c r="G155" s="27"/>
    </row>
    <row r="156" spans="1:7" s="2" customFormat="1" ht="12" hidden="1" x14ac:dyDescent="0.2">
      <c r="A156" s="46"/>
      <c r="B156" s="25">
        <v>0</v>
      </c>
      <c r="C156" s="24">
        <v>1</v>
      </c>
      <c r="D156" s="29">
        <v>0</v>
      </c>
      <c r="E156" s="26">
        <v>0</v>
      </c>
      <c r="F156" s="73"/>
      <c r="G156" s="27"/>
    </row>
    <row r="157" spans="1:7" s="2" customFormat="1" ht="12" hidden="1" x14ac:dyDescent="0.2">
      <c r="A157" s="46"/>
      <c r="B157" s="25">
        <v>0</v>
      </c>
      <c r="C157" s="24">
        <v>1</v>
      </c>
      <c r="D157" s="29">
        <v>0</v>
      </c>
      <c r="E157" s="26">
        <v>0</v>
      </c>
      <c r="F157" s="73"/>
      <c r="G157" s="27"/>
    </row>
    <row r="158" spans="1:7" s="2" customFormat="1" ht="12" hidden="1" x14ac:dyDescent="0.2">
      <c r="A158" s="46"/>
      <c r="B158" s="25">
        <v>0</v>
      </c>
      <c r="C158" s="24">
        <v>1</v>
      </c>
      <c r="D158" s="29">
        <v>0</v>
      </c>
      <c r="E158" s="26">
        <v>0</v>
      </c>
      <c r="F158" s="73"/>
      <c r="G158" s="27"/>
    </row>
    <row r="159" spans="1:7" s="2" customFormat="1" ht="12" hidden="1" x14ac:dyDescent="0.2">
      <c r="A159" s="46"/>
      <c r="B159" s="25">
        <v>0</v>
      </c>
      <c r="C159" s="24">
        <v>1</v>
      </c>
      <c r="D159" s="29">
        <v>0</v>
      </c>
      <c r="E159" s="26" t="s">
        <v>30</v>
      </c>
      <c r="F159" s="73">
        <v>0</v>
      </c>
      <c r="G159" s="27">
        <f t="shared" si="6"/>
        <v>0</v>
      </c>
    </row>
    <row r="160" spans="1:7" s="2" customFormat="1" ht="12" x14ac:dyDescent="0.2">
      <c r="A160" s="46"/>
      <c r="B160" s="25" t="s">
        <v>22</v>
      </c>
      <c r="C160" s="24">
        <v>2</v>
      </c>
      <c r="D160" s="28">
        <v>1.2287999999999999</v>
      </c>
      <c r="E160" s="26" t="s">
        <v>25</v>
      </c>
      <c r="F160" s="73">
        <v>271.45</v>
      </c>
      <c r="G160" s="27">
        <f t="shared" si="6"/>
        <v>667.12</v>
      </c>
    </row>
    <row r="161" spans="1:7" s="2" customFormat="1" ht="12" hidden="1" x14ac:dyDescent="0.2">
      <c r="A161" s="46"/>
      <c r="B161" s="25">
        <v>0</v>
      </c>
      <c r="C161" s="24">
        <v>1</v>
      </c>
      <c r="D161" s="28">
        <v>0</v>
      </c>
      <c r="E161" s="26" t="s">
        <v>30</v>
      </c>
      <c r="F161" s="73">
        <v>0</v>
      </c>
      <c r="G161" s="27">
        <f t="shared" si="6"/>
        <v>0</v>
      </c>
    </row>
    <row r="162" spans="1:7" s="2" customFormat="1" ht="24" x14ac:dyDescent="0.2">
      <c r="A162" s="46"/>
      <c r="B162" s="25" t="s">
        <v>27</v>
      </c>
      <c r="C162" s="24">
        <v>2</v>
      </c>
      <c r="D162" s="30">
        <v>0.49</v>
      </c>
      <c r="E162" s="26" t="s">
        <v>28</v>
      </c>
      <c r="F162" s="73">
        <v>1571.64</v>
      </c>
      <c r="G162" s="27">
        <f t="shared" si="6"/>
        <v>1540.21</v>
      </c>
    </row>
    <row r="163" spans="1:7" s="2" customFormat="1" ht="12" hidden="1" x14ac:dyDescent="0.2">
      <c r="A163" s="46"/>
      <c r="B163" s="25">
        <v>0</v>
      </c>
      <c r="C163" s="24">
        <v>1</v>
      </c>
      <c r="D163" s="29">
        <v>0</v>
      </c>
      <c r="E163" s="26">
        <v>0</v>
      </c>
      <c r="F163" s="73">
        <v>0</v>
      </c>
      <c r="G163" s="27">
        <f t="shared" si="6"/>
        <v>0</v>
      </c>
    </row>
    <row r="164" spans="1:7" s="2" customFormat="1" ht="24" x14ac:dyDescent="0.2">
      <c r="A164" s="46"/>
      <c r="B164" s="25" t="s">
        <v>124</v>
      </c>
      <c r="C164" s="24">
        <v>1</v>
      </c>
      <c r="D164" s="29">
        <v>82</v>
      </c>
      <c r="E164" s="26" t="s">
        <v>30</v>
      </c>
      <c r="F164" s="73">
        <v>51.98</v>
      </c>
      <c r="G164" s="27">
        <f t="shared" si="6"/>
        <v>4262.3599999999997</v>
      </c>
    </row>
    <row r="165" spans="1:7" s="2" customFormat="1" ht="12" hidden="1" x14ac:dyDescent="0.2">
      <c r="A165" s="46"/>
      <c r="B165" s="25">
        <v>0</v>
      </c>
      <c r="C165" s="24">
        <v>1</v>
      </c>
      <c r="D165" s="29">
        <v>0</v>
      </c>
      <c r="E165" s="26">
        <v>0</v>
      </c>
      <c r="F165" s="73">
        <v>0</v>
      </c>
      <c r="G165" s="27">
        <f t="shared" si="6"/>
        <v>0</v>
      </c>
    </row>
    <row r="166" spans="1:7" s="2" customFormat="1" ht="12" x14ac:dyDescent="0.2">
      <c r="A166" s="46"/>
      <c r="B166" s="25" t="s">
        <v>125</v>
      </c>
      <c r="C166" s="24">
        <v>1</v>
      </c>
      <c r="D166" s="30">
        <v>90.57</v>
      </c>
      <c r="E166" s="26" t="s">
        <v>30</v>
      </c>
      <c r="F166" s="73">
        <v>0.66</v>
      </c>
      <c r="G166" s="27">
        <f t="shared" si="6"/>
        <v>59.78</v>
      </c>
    </row>
    <row r="167" spans="1:7" s="2" customFormat="1" ht="12" hidden="1" x14ac:dyDescent="0.2">
      <c r="A167" s="46"/>
      <c r="B167" s="25" t="s">
        <v>113</v>
      </c>
      <c r="C167" s="24">
        <v>1</v>
      </c>
      <c r="D167" s="29">
        <v>0</v>
      </c>
      <c r="E167" s="26" t="s">
        <v>35</v>
      </c>
      <c r="F167" s="73">
        <v>66.72</v>
      </c>
      <c r="G167" s="27">
        <f t="shared" si="6"/>
        <v>0</v>
      </c>
    </row>
    <row r="168" spans="1:7" s="2" customFormat="1" ht="12" hidden="1" x14ac:dyDescent="0.2">
      <c r="A168" s="46"/>
      <c r="B168" s="25">
        <v>0</v>
      </c>
      <c r="C168" s="24">
        <v>1</v>
      </c>
      <c r="D168" s="29">
        <v>0</v>
      </c>
      <c r="E168" s="26">
        <v>0</v>
      </c>
      <c r="F168" s="73"/>
      <c r="G168" s="27"/>
    </row>
    <row r="169" spans="1:7" s="2" customFormat="1" ht="12" hidden="1" x14ac:dyDescent="0.2">
      <c r="A169" s="46"/>
      <c r="B169" s="25">
        <v>0</v>
      </c>
      <c r="C169" s="24">
        <v>1</v>
      </c>
      <c r="D169" s="29">
        <v>0</v>
      </c>
      <c r="E169" s="26">
        <v>0</v>
      </c>
      <c r="F169" s="73">
        <v>0</v>
      </c>
      <c r="G169" s="27">
        <f t="shared" si="6"/>
        <v>0</v>
      </c>
    </row>
    <row r="170" spans="1:7" s="2" customFormat="1" ht="12" hidden="1" x14ac:dyDescent="0.2">
      <c r="A170" s="46"/>
      <c r="B170" s="25">
        <v>0</v>
      </c>
      <c r="C170" s="24">
        <v>1</v>
      </c>
      <c r="D170" s="29">
        <v>0</v>
      </c>
      <c r="E170" s="26">
        <v>0</v>
      </c>
      <c r="F170" s="73"/>
      <c r="G170" s="27"/>
    </row>
    <row r="171" spans="1:7" s="2" customFormat="1" ht="12" hidden="1" x14ac:dyDescent="0.2">
      <c r="A171" s="46"/>
      <c r="B171" s="25" t="s">
        <v>126</v>
      </c>
      <c r="C171" s="24">
        <v>1</v>
      </c>
      <c r="D171" s="29">
        <v>0</v>
      </c>
      <c r="E171" s="26" t="s">
        <v>35</v>
      </c>
      <c r="F171" s="73"/>
      <c r="G171" s="27"/>
    </row>
    <row r="172" spans="1:7" s="2" customFormat="1" ht="12" hidden="1" x14ac:dyDescent="0.2">
      <c r="A172" s="46"/>
      <c r="B172" s="25" t="s">
        <v>127</v>
      </c>
      <c r="C172" s="24">
        <v>1</v>
      </c>
      <c r="D172" s="29">
        <v>0</v>
      </c>
      <c r="E172" s="26" t="s">
        <v>30</v>
      </c>
      <c r="F172" s="73"/>
      <c r="G172" s="27"/>
    </row>
    <row r="173" spans="1:7" s="2" customFormat="1" ht="12" hidden="1" x14ac:dyDescent="0.2">
      <c r="A173" s="46"/>
      <c r="B173" s="25" t="s">
        <v>128</v>
      </c>
      <c r="C173" s="24">
        <v>1</v>
      </c>
      <c r="D173" s="29">
        <v>0</v>
      </c>
      <c r="E173" s="26" t="s">
        <v>35</v>
      </c>
      <c r="F173" s="73"/>
      <c r="G173" s="27"/>
    </row>
    <row r="174" spans="1:7" s="2" customFormat="1" ht="12" hidden="1" x14ac:dyDescent="0.2">
      <c r="A174" s="46"/>
      <c r="B174" s="25">
        <v>0</v>
      </c>
      <c r="C174" s="24">
        <v>1</v>
      </c>
      <c r="D174" s="29">
        <v>0</v>
      </c>
      <c r="E174" s="26">
        <v>0</v>
      </c>
      <c r="F174" s="73"/>
      <c r="G174" s="27"/>
    </row>
    <row r="175" spans="1:7" s="2" customFormat="1" ht="12" hidden="1" x14ac:dyDescent="0.2">
      <c r="A175" s="46"/>
      <c r="B175" s="25">
        <v>0</v>
      </c>
      <c r="C175" s="24">
        <v>1</v>
      </c>
      <c r="D175" s="29">
        <v>0</v>
      </c>
      <c r="E175" s="26" t="s">
        <v>30</v>
      </c>
      <c r="F175" s="73">
        <v>0</v>
      </c>
      <c r="G175" s="27">
        <f t="shared" si="6"/>
        <v>0</v>
      </c>
    </row>
    <row r="176" spans="1:7" s="2" customFormat="1" ht="12" hidden="1" x14ac:dyDescent="0.2">
      <c r="A176" s="46"/>
      <c r="B176" s="25">
        <v>0</v>
      </c>
      <c r="C176" s="24">
        <v>1</v>
      </c>
      <c r="D176" s="29">
        <v>0</v>
      </c>
      <c r="E176" s="26">
        <v>0</v>
      </c>
      <c r="F176" s="73">
        <v>0</v>
      </c>
      <c r="G176" s="27">
        <f t="shared" si="6"/>
        <v>0</v>
      </c>
    </row>
    <row r="177" spans="1:7" s="2" customFormat="1" ht="12" hidden="1" x14ac:dyDescent="0.2">
      <c r="A177" s="46"/>
      <c r="B177" s="25" t="s">
        <v>129</v>
      </c>
      <c r="C177" s="24">
        <v>1</v>
      </c>
      <c r="D177" s="29">
        <v>0</v>
      </c>
      <c r="E177" s="26" t="s">
        <v>30</v>
      </c>
      <c r="F177" s="73">
        <v>46.12</v>
      </c>
      <c r="G177" s="27">
        <f t="shared" si="6"/>
        <v>0</v>
      </c>
    </row>
    <row r="178" spans="1:7" s="2" customFormat="1" ht="12" hidden="1" x14ac:dyDescent="0.2">
      <c r="A178" s="46"/>
      <c r="B178" s="25">
        <v>0</v>
      </c>
      <c r="C178" s="24">
        <v>1</v>
      </c>
      <c r="D178" s="29">
        <v>0</v>
      </c>
      <c r="E178" s="26">
        <v>0</v>
      </c>
      <c r="F178" s="73"/>
      <c r="G178" s="27"/>
    </row>
    <row r="179" spans="1:7" s="2" customFormat="1" ht="12" hidden="1" x14ac:dyDescent="0.2">
      <c r="A179" s="46"/>
      <c r="B179" s="25">
        <v>0</v>
      </c>
      <c r="C179" s="24">
        <v>1</v>
      </c>
      <c r="D179" s="29">
        <v>0</v>
      </c>
      <c r="E179" s="26">
        <v>0</v>
      </c>
      <c r="F179" s="73"/>
      <c r="G179" s="27"/>
    </row>
    <row r="180" spans="1:7" s="2" customFormat="1" ht="12" hidden="1" x14ac:dyDescent="0.2">
      <c r="A180" s="46"/>
      <c r="B180" s="25">
        <v>0</v>
      </c>
      <c r="C180" s="24">
        <v>1</v>
      </c>
      <c r="D180" s="29">
        <v>0</v>
      </c>
      <c r="E180" s="26">
        <v>0</v>
      </c>
      <c r="F180" s="73"/>
      <c r="G180" s="27"/>
    </row>
    <row r="181" spans="1:7" s="2" customFormat="1" ht="12" hidden="1" x14ac:dyDescent="0.2">
      <c r="A181" s="46"/>
      <c r="B181" s="25">
        <v>0</v>
      </c>
      <c r="C181" s="24">
        <v>1</v>
      </c>
      <c r="D181" s="29">
        <v>0</v>
      </c>
      <c r="E181" s="26">
        <v>0</v>
      </c>
      <c r="F181" s="73"/>
      <c r="G181" s="27"/>
    </row>
    <row r="182" spans="1:7" s="2" customFormat="1" ht="12" hidden="1" x14ac:dyDescent="0.2">
      <c r="A182" s="46"/>
      <c r="B182" s="25">
        <v>0</v>
      </c>
      <c r="C182" s="24">
        <v>1</v>
      </c>
      <c r="D182" s="29">
        <v>0</v>
      </c>
      <c r="E182" s="26">
        <v>0</v>
      </c>
      <c r="F182" s="73"/>
      <c r="G182" s="27"/>
    </row>
    <row r="183" spans="1:7" s="2" customFormat="1" ht="12" hidden="1" x14ac:dyDescent="0.2">
      <c r="A183" s="46"/>
      <c r="B183" s="25">
        <v>0</v>
      </c>
      <c r="C183" s="24">
        <v>1</v>
      </c>
      <c r="D183" s="29">
        <v>0</v>
      </c>
      <c r="E183" s="26">
        <v>0</v>
      </c>
      <c r="F183" s="73"/>
      <c r="G183" s="27"/>
    </row>
    <row r="184" spans="1:7" s="2" customFormat="1" ht="12" hidden="1" x14ac:dyDescent="0.2">
      <c r="A184" s="46"/>
      <c r="B184" s="25">
        <v>0</v>
      </c>
      <c r="C184" s="24">
        <v>1</v>
      </c>
      <c r="D184" s="29">
        <v>0</v>
      </c>
      <c r="E184" s="26">
        <v>0</v>
      </c>
      <c r="F184" s="73"/>
      <c r="G184" s="27"/>
    </row>
    <row r="185" spans="1:7" s="2" customFormat="1" ht="12" hidden="1" x14ac:dyDescent="0.2">
      <c r="A185" s="46"/>
      <c r="B185" s="25">
        <v>0</v>
      </c>
      <c r="C185" s="24">
        <v>1</v>
      </c>
      <c r="D185" s="29">
        <v>0</v>
      </c>
      <c r="E185" s="26">
        <v>0</v>
      </c>
      <c r="F185" s="73"/>
      <c r="G185" s="27"/>
    </row>
    <row r="186" spans="1:7" s="2" customFormat="1" ht="12" hidden="1" x14ac:dyDescent="0.2">
      <c r="A186" s="46"/>
      <c r="B186" s="25" t="s">
        <v>130</v>
      </c>
      <c r="C186" s="24">
        <v>1</v>
      </c>
      <c r="D186" s="29">
        <v>0</v>
      </c>
      <c r="E186" s="26" t="s">
        <v>35</v>
      </c>
      <c r="F186" s="73"/>
      <c r="G186" s="27"/>
    </row>
    <row r="187" spans="1:7" s="2" customFormat="1" ht="13.5" hidden="1" customHeight="1" x14ac:dyDescent="0.2">
      <c r="A187" s="46"/>
      <c r="B187" s="25" t="s">
        <v>131</v>
      </c>
      <c r="C187" s="24">
        <v>1</v>
      </c>
      <c r="D187" s="29">
        <v>0</v>
      </c>
      <c r="E187" s="26" t="s">
        <v>35</v>
      </c>
      <c r="F187" s="73"/>
      <c r="G187" s="27"/>
    </row>
    <row r="188" spans="1:7" s="2" customFormat="1" ht="12" hidden="1" x14ac:dyDescent="0.2">
      <c r="A188" s="46"/>
      <c r="B188" s="25">
        <v>0</v>
      </c>
      <c r="C188" s="24">
        <v>1</v>
      </c>
      <c r="D188" s="29">
        <v>0</v>
      </c>
      <c r="E188" s="26">
        <v>0</v>
      </c>
      <c r="F188" s="73"/>
      <c r="G188" s="27"/>
    </row>
    <row r="189" spans="1:7" s="2" customFormat="1" ht="12" hidden="1" x14ac:dyDescent="0.2">
      <c r="A189" s="46"/>
      <c r="B189" s="25">
        <v>0</v>
      </c>
      <c r="C189" s="24">
        <v>1</v>
      </c>
      <c r="D189" s="29">
        <v>0</v>
      </c>
      <c r="E189" s="26">
        <v>0</v>
      </c>
      <c r="F189" s="73"/>
      <c r="G189" s="27"/>
    </row>
    <row r="190" spans="1:7" s="2" customFormat="1" ht="12" hidden="1" x14ac:dyDescent="0.2">
      <c r="A190" s="46"/>
      <c r="B190" s="25">
        <v>0</v>
      </c>
      <c r="C190" s="24">
        <v>1</v>
      </c>
      <c r="D190" s="29">
        <v>0</v>
      </c>
      <c r="E190" s="26">
        <v>0</v>
      </c>
      <c r="F190" s="73"/>
      <c r="G190" s="27"/>
    </row>
    <row r="191" spans="1:7" s="2" customFormat="1" ht="12" hidden="1" x14ac:dyDescent="0.2">
      <c r="A191" s="46"/>
      <c r="B191" s="25">
        <v>0</v>
      </c>
      <c r="C191" s="24">
        <v>1</v>
      </c>
      <c r="D191" s="29">
        <v>0</v>
      </c>
      <c r="E191" s="26">
        <v>0</v>
      </c>
      <c r="F191" s="73"/>
      <c r="G191" s="27"/>
    </row>
    <row r="192" spans="1:7" s="2" customFormat="1" ht="12" hidden="1" x14ac:dyDescent="0.2">
      <c r="A192" s="46"/>
      <c r="B192" s="25">
        <v>0</v>
      </c>
      <c r="C192" s="24">
        <v>1</v>
      </c>
      <c r="D192" s="29">
        <v>0</v>
      </c>
      <c r="E192" s="26">
        <v>0</v>
      </c>
      <c r="F192" s="73"/>
      <c r="G192" s="27"/>
    </row>
    <row r="193" spans="1:7" s="2" customFormat="1" ht="12" hidden="1" x14ac:dyDescent="0.2">
      <c r="A193" s="46"/>
      <c r="B193" s="25">
        <v>0</v>
      </c>
      <c r="C193" s="24">
        <v>1</v>
      </c>
      <c r="D193" s="29">
        <v>0</v>
      </c>
      <c r="E193" s="26">
        <v>0</v>
      </c>
      <c r="F193" s="73"/>
      <c r="G193" s="27"/>
    </row>
    <row r="194" spans="1:7" s="2" customFormat="1" ht="12" hidden="1" x14ac:dyDescent="0.2">
      <c r="A194" s="46"/>
      <c r="B194" s="25">
        <v>0</v>
      </c>
      <c r="C194" s="24">
        <v>1</v>
      </c>
      <c r="D194" s="29">
        <v>0</v>
      </c>
      <c r="E194" s="26" t="s">
        <v>30</v>
      </c>
      <c r="F194" s="73">
        <v>0</v>
      </c>
      <c r="G194" s="27">
        <f t="shared" si="6"/>
        <v>0</v>
      </c>
    </row>
    <row r="195" spans="1:7" s="2" customFormat="1" ht="12" hidden="1" x14ac:dyDescent="0.2">
      <c r="A195" s="46"/>
      <c r="B195" s="25" t="s">
        <v>38</v>
      </c>
      <c r="C195" s="24">
        <v>2</v>
      </c>
      <c r="D195" s="28">
        <v>0</v>
      </c>
      <c r="E195" s="26" t="s">
        <v>23</v>
      </c>
      <c r="F195" s="73">
        <v>0</v>
      </c>
      <c r="G195" s="27">
        <f t="shared" si="6"/>
        <v>0</v>
      </c>
    </row>
    <row r="196" spans="1:7" s="2" customFormat="1" ht="12" hidden="1" x14ac:dyDescent="0.2">
      <c r="A196" s="46"/>
      <c r="B196" s="25">
        <v>0</v>
      </c>
      <c r="C196" s="24">
        <v>1</v>
      </c>
      <c r="D196" s="28">
        <v>0</v>
      </c>
      <c r="E196" s="26">
        <v>0</v>
      </c>
      <c r="F196" s="73">
        <v>0</v>
      </c>
      <c r="G196" s="27">
        <f t="shared" si="6"/>
        <v>0</v>
      </c>
    </row>
    <row r="197" spans="1:7" s="2" customFormat="1" ht="12" hidden="1" x14ac:dyDescent="0.2">
      <c r="A197" s="46"/>
      <c r="B197" s="25">
        <v>0</v>
      </c>
      <c r="C197" s="24">
        <v>1</v>
      </c>
      <c r="D197" s="28">
        <v>0</v>
      </c>
      <c r="E197" s="26">
        <v>0</v>
      </c>
      <c r="F197" s="73"/>
      <c r="G197" s="27"/>
    </row>
    <row r="198" spans="1:7" s="2" customFormat="1" ht="12" hidden="1" x14ac:dyDescent="0.2">
      <c r="A198" s="46"/>
      <c r="B198" s="25">
        <v>0</v>
      </c>
      <c r="C198" s="24">
        <v>1</v>
      </c>
      <c r="D198" s="28">
        <v>0</v>
      </c>
      <c r="E198" s="26">
        <v>0</v>
      </c>
      <c r="F198" s="73"/>
      <c r="G198" s="27"/>
    </row>
    <row r="199" spans="1:7" s="2" customFormat="1" ht="12" hidden="1" x14ac:dyDescent="0.2">
      <c r="A199" s="46"/>
      <c r="B199" s="25">
        <v>0</v>
      </c>
      <c r="C199" s="24">
        <v>1</v>
      </c>
      <c r="D199" s="28">
        <v>0</v>
      </c>
      <c r="E199" s="26" t="s">
        <v>30</v>
      </c>
      <c r="F199" s="73">
        <v>0</v>
      </c>
      <c r="G199" s="27">
        <f t="shared" si="6"/>
        <v>0</v>
      </c>
    </row>
    <row r="200" spans="1:7" s="2" customFormat="1" ht="23.25" customHeight="1" x14ac:dyDescent="0.2">
      <c r="A200" s="46"/>
      <c r="B200" s="25" t="s">
        <v>132</v>
      </c>
      <c r="C200" s="24">
        <v>2</v>
      </c>
      <c r="D200" s="28">
        <v>3.8399999999999997E-2</v>
      </c>
      <c r="E200" s="26" t="s">
        <v>41</v>
      </c>
      <c r="F200" s="73">
        <v>6869.78</v>
      </c>
      <c r="G200" s="27">
        <f t="shared" si="6"/>
        <v>527.6</v>
      </c>
    </row>
    <row r="201" spans="1:7" s="2" customFormat="1" ht="24" hidden="1" x14ac:dyDescent="0.2">
      <c r="A201" s="46"/>
      <c r="B201" s="25" t="s">
        <v>133</v>
      </c>
      <c r="C201" s="24">
        <v>1</v>
      </c>
      <c r="D201" s="28">
        <v>0</v>
      </c>
      <c r="E201" s="26" t="s">
        <v>35</v>
      </c>
      <c r="F201" s="73"/>
      <c r="G201" s="27">
        <f t="shared" si="6"/>
        <v>0</v>
      </c>
    </row>
    <row r="202" spans="1:7" s="2" customFormat="1" ht="24" hidden="1" x14ac:dyDescent="0.2">
      <c r="A202" s="46"/>
      <c r="B202" s="25" t="s">
        <v>134</v>
      </c>
      <c r="C202" s="24">
        <v>1</v>
      </c>
      <c r="D202" s="28">
        <v>0</v>
      </c>
      <c r="E202" s="26" t="s">
        <v>35</v>
      </c>
      <c r="F202" s="73"/>
      <c r="G202" s="27">
        <f t="shared" si="6"/>
        <v>0</v>
      </c>
    </row>
    <row r="203" spans="1:7" s="2" customFormat="1" ht="12" hidden="1" x14ac:dyDescent="0.2">
      <c r="A203" s="46"/>
      <c r="B203" s="25" t="s">
        <v>135</v>
      </c>
      <c r="C203" s="24">
        <v>1</v>
      </c>
      <c r="D203" s="28">
        <v>0</v>
      </c>
      <c r="E203" s="26" t="s">
        <v>35</v>
      </c>
      <c r="F203" s="73"/>
      <c r="G203" s="27">
        <f t="shared" si="6"/>
        <v>0</v>
      </c>
    </row>
    <row r="204" spans="1:7" s="2" customFormat="1" ht="12" hidden="1" x14ac:dyDescent="0.2">
      <c r="A204" s="46"/>
      <c r="B204" s="25" t="s">
        <v>136</v>
      </c>
      <c r="C204" s="24">
        <v>1</v>
      </c>
      <c r="D204" s="28">
        <v>0</v>
      </c>
      <c r="E204" s="26" t="s">
        <v>35</v>
      </c>
      <c r="F204" s="73"/>
      <c r="G204" s="27">
        <f t="shared" si="6"/>
        <v>0</v>
      </c>
    </row>
    <row r="205" spans="1:7" s="2" customFormat="1" ht="12" hidden="1" x14ac:dyDescent="0.2">
      <c r="A205" s="46"/>
      <c r="B205" s="25" t="s">
        <v>137</v>
      </c>
      <c r="C205" s="24">
        <v>1</v>
      </c>
      <c r="D205" s="28">
        <v>0</v>
      </c>
      <c r="E205" s="26" t="s">
        <v>35</v>
      </c>
      <c r="F205" s="73"/>
      <c r="G205" s="27">
        <f t="shared" si="6"/>
        <v>0</v>
      </c>
    </row>
    <row r="206" spans="1:7" s="2" customFormat="1" ht="12" hidden="1" x14ac:dyDescent="0.2">
      <c r="A206" s="46"/>
      <c r="B206" s="25" t="s">
        <v>138</v>
      </c>
      <c r="C206" s="24">
        <v>1</v>
      </c>
      <c r="D206" s="28">
        <v>0</v>
      </c>
      <c r="E206" s="26" t="s">
        <v>35</v>
      </c>
      <c r="F206" s="73"/>
      <c r="G206" s="27"/>
    </row>
    <row r="207" spans="1:7" s="2" customFormat="1" ht="12" hidden="1" x14ac:dyDescent="0.2">
      <c r="A207" s="46"/>
      <c r="B207" s="25" t="s">
        <v>139</v>
      </c>
      <c r="C207" s="24">
        <v>1</v>
      </c>
      <c r="D207" s="28">
        <v>0</v>
      </c>
      <c r="E207" s="26" t="s">
        <v>140</v>
      </c>
      <c r="F207" s="73"/>
      <c r="G207" s="27">
        <f t="shared" si="6"/>
        <v>0</v>
      </c>
    </row>
    <row r="208" spans="1:7" s="2" customFormat="1" ht="12" hidden="1" x14ac:dyDescent="0.2">
      <c r="A208" s="46"/>
      <c r="B208" s="25" t="s">
        <v>141</v>
      </c>
      <c r="C208" s="24">
        <v>1</v>
      </c>
      <c r="D208" s="28">
        <v>0</v>
      </c>
      <c r="E208" s="26" t="s">
        <v>140</v>
      </c>
      <c r="F208" s="73"/>
      <c r="G208" s="27">
        <f t="shared" si="6"/>
        <v>0</v>
      </c>
    </row>
    <row r="209" spans="1:7" s="2" customFormat="1" ht="24" hidden="1" x14ac:dyDescent="0.2">
      <c r="A209" s="46"/>
      <c r="B209" s="25" t="s">
        <v>142</v>
      </c>
      <c r="C209" s="24">
        <v>1</v>
      </c>
      <c r="D209" s="28">
        <v>0</v>
      </c>
      <c r="E209" s="26" t="s">
        <v>140</v>
      </c>
      <c r="F209" s="73"/>
      <c r="G209" s="27"/>
    </row>
    <row r="210" spans="1:7" s="2" customFormat="1" ht="12" hidden="1" x14ac:dyDescent="0.2">
      <c r="A210" s="46"/>
      <c r="B210" s="25" t="s">
        <v>143</v>
      </c>
      <c r="C210" s="24">
        <v>1</v>
      </c>
      <c r="D210" s="28">
        <v>0</v>
      </c>
      <c r="E210" s="26" t="s">
        <v>144</v>
      </c>
      <c r="F210" s="73"/>
      <c r="G210" s="27">
        <f t="shared" si="6"/>
        <v>0</v>
      </c>
    </row>
    <row r="211" spans="1:7" s="2" customFormat="1" ht="24" hidden="1" x14ac:dyDescent="0.2">
      <c r="A211" s="46"/>
      <c r="B211" s="25" t="s">
        <v>145</v>
      </c>
      <c r="C211" s="24">
        <v>1</v>
      </c>
      <c r="D211" s="28">
        <v>0</v>
      </c>
      <c r="E211" s="26">
        <v>0</v>
      </c>
      <c r="F211" s="73">
        <v>0</v>
      </c>
      <c r="G211" s="27">
        <f t="shared" si="6"/>
        <v>0</v>
      </c>
    </row>
    <row r="212" spans="1:7" s="2" customFormat="1" ht="12" hidden="1" x14ac:dyDescent="0.2">
      <c r="A212" s="46"/>
      <c r="B212" s="25">
        <v>0</v>
      </c>
      <c r="C212" s="24">
        <v>1</v>
      </c>
      <c r="D212" s="28">
        <v>0</v>
      </c>
      <c r="E212" s="26" t="s">
        <v>30</v>
      </c>
      <c r="F212" s="73">
        <v>0</v>
      </c>
      <c r="G212" s="27">
        <f t="shared" si="6"/>
        <v>0</v>
      </c>
    </row>
    <row r="213" spans="1:7" s="2" customFormat="1" ht="12" hidden="1" x14ac:dyDescent="0.2">
      <c r="A213" s="46"/>
      <c r="B213" s="31"/>
      <c r="C213" s="24"/>
      <c r="D213" s="30"/>
      <c r="E213" s="26"/>
      <c r="F213" s="73"/>
      <c r="G213" s="27"/>
    </row>
    <row r="214" spans="1:7" s="2" customFormat="1" ht="12" hidden="1" x14ac:dyDescent="0.2">
      <c r="A214" s="46"/>
      <c r="B214" s="25"/>
      <c r="C214" s="24"/>
      <c r="D214" s="30"/>
      <c r="E214" s="26"/>
      <c r="F214" s="73"/>
      <c r="G214" s="27"/>
    </row>
    <row r="215" spans="1:7" s="2" customFormat="1" ht="12" x14ac:dyDescent="0.2">
      <c r="A215" s="46"/>
      <c r="B215" s="31" t="s">
        <v>146</v>
      </c>
      <c r="C215" s="24"/>
      <c r="D215" s="30"/>
      <c r="E215" s="26"/>
      <c r="F215" s="73"/>
      <c r="G215" s="27"/>
    </row>
    <row r="216" spans="1:7" s="2" customFormat="1" ht="12" x14ac:dyDescent="0.2">
      <c r="A216" s="46"/>
      <c r="B216" s="31" t="s">
        <v>147</v>
      </c>
      <c r="C216" s="24"/>
      <c r="D216" s="30"/>
      <c r="E216" s="26"/>
      <c r="F216" s="73"/>
      <c r="G216" s="27"/>
    </row>
    <row r="217" spans="1:7" s="2" customFormat="1" ht="37.5" customHeight="1" x14ac:dyDescent="0.2">
      <c r="A217" s="46">
        <v>1</v>
      </c>
      <c r="B217" s="25" t="s">
        <v>148</v>
      </c>
      <c r="C217" s="24">
        <v>1</v>
      </c>
      <c r="D217" s="29">
        <v>1</v>
      </c>
      <c r="E217" s="26" t="s">
        <v>35</v>
      </c>
      <c r="F217" s="73">
        <v>77</v>
      </c>
      <c r="G217" s="27">
        <f>ROUND(C217*D217*F217,2)</f>
        <v>77</v>
      </c>
    </row>
    <row r="218" spans="1:7" s="2" customFormat="1" ht="12" hidden="1" x14ac:dyDescent="0.2">
      <c r="A218" s="46"/>
      <c r="B218" s="25" t="s">
        <v>149</v>
      </c>
      <c r="C218" s="24">
        <v>1</v>
      </c>
      <c r="D218" s="29">
        <v>0</v>
      </c>
      <c r="E218" s="26" t="s">
        <v>35</v>
      </c>
      <c r="F218" s="73">
        <v>207.28</v>
      </c>
      <c r="G218" s="27">
        <f t="shared" ref="G218:G269" si="7">ROUND(C218*D218*F218,2)</f>
        <v>0</v>
      </c>
    </row>
    <row r="219" spans="1:7" s="32" customFormat="1" ht="12" x14ac:dyDescent="0.2">
      <c r="A219" s="46"/>
      <c r="B219" s="31" t="s">
        <v>150</v>
      </c>
      <c r="C219" s="24"/>
      <c r="D219" s="29">
        <v>0</v>
      </c>
      <c r="E219" s="26"/>
      <c r="F219" s="73">
        <v>0</v>
      </c>
      <c r="G219" s="27">
        <f t="shared" si="7"/>
        <v>0</v>
      </c>
    </row>
    <row r="220" spans="1:7" s="32" customFormat="1" ht="12" hidden="1" x14ac:dyDescent="0.2">
      <c r="A220" s="46"/>
      <c r="B220" s="25" t="s">
        <v>151</v>
      </c>
      <c r="C220" s="24">
        <v>1</v>
      </c>
      <c r="D220" s="29">
        <v>0</v>
      </c>
      <c r="E220" s="26" t="s">
        <v>35</v>
      </c>
      <c r="F220" s="73">
        <v>0</v>
      </c>
      <c r="G220" s="27">
        <f t="shared" si="7"/>
        <v>0</v>
      </c>
    </row>
    <row r="221" spans="1:7" s="32" customFormat="1" ht="36" x14ac:dyDescent="0.2">
      <c r="A221" s="46"/>
      <c r="B221" s="25" t="s">
        <v>152</v>
      </c>
      <c r="C221" s="24">
        <v>1</v>
      </c>
      <c r="D221" s="29">
        <v>2</v>
      </c>
      <c r="E221" s="26" t="s">
        <v>35</v>
      </c>
      <c r="F221" s="73">
        <v>77</v>
      </c>
      <c r="G221" s="27">
        <f t="shared" si="7"/>
        <v>154</v>
      </c>
    </row>
    <row r="222" spans="1:7" s="32" customFormat="1" ht="12" hidden="1" x14ac:dyDescent="0.2">
      <c r="A222" s="46"/>
      <c r="B222" s="31" t="s">
        <v>153</v>
      </c>
      <c r="C222" s="24"/>
      <c r="D222" s="29"/>
      <c r="E222" s="26"/>
      <c r="F222" s="73">
        <v>0</v>
      </c>
      <c r="G222" s="27">
        <f t="shared" si="7"/>
        <v>0</v>
      </c>
    </row>
    <row r="223" spans="1:7" s="32" customFormat="1" ht="24" hidden="1" x14ac:dyDescent="0.2">
      <c r="A223" s="46"/>
      <c r="B223" s="25" t="s">
        <v>154</v>
      </c>
      <c r="C223" s="24">
        <v>1</v>
      </c>
      <c r="D223" s="29">
        <v>0</v>
      </c>
      <c r="E223" s="26" t="s">
        <v>67</v>
      </c>
      <c r="F223" s="73">
        <v>199.04</v>
      </c>
      <c r="G223" s="27">
        <f t="shared" si="7"/>
        <v>0</v>
      </c>
    </row>
    <row r="224" spans="1:7" s="32" customFormat="1" ht="12" x14ac:dyDescent="0.2">
      <c r="A224" s="60"/>
      <c r="B224" s="31" t="s">
        <v>155</v>
      </c>
      <c r="C224" s="24"/>
      <c r="D224" s="29">
        <v>0</v>
      </c>
      <c r="E224" s="26"/>
      <c r="F224" s="73">
        <v>0</v>
      </c>
      <c r="G224" s="27">
        <f t="shared" si="7"/>
        <v>0</v>
      </c>
    </row>
    <row r="225" spans="1:7" s="32" customFormat="1" ht="12" hidden="1" x14ac:dyDescent="0.2">
      <c r="A225" s="60"/>
      <c r="B225" s="25" t="s">
        <v>156</v>
      </c>
      <c r="C225" s="24">
        <v>1</v>
      </c>
      <c r="D225" s="29">
        <v>0</v>
      </c>
      <c r="E225" s="26" t="s">
        <v>35</v>
      </c>
      <c r="F225" s="73">
        <v>0</v>
      </c>
      <c r="G225" s="27">
        <f t="shared" si="7"/>
        <v>0</v>
      </c>
    </row>
    <row r="226" spans="1:7" s="32" customFormat="1" ht="24" x14ac:dyDescent="0.2">
      <c r="A226" s="60"/>
      <c r="B226" s="25" t="s">
        <v>157</v>
      </c>
      <c r="C226" s="24">
        <v>1</v>
      </c>
      <c r="D226" s="29">
        <v>4</v>
      </c>
      <c r="E226" s="26" t="s">
        <v>35</v>
      </c>
      <c r="F226" s="73">
        <v>50.07</v>
      </c>
      <c r="G226" s="27">
        <f t="shared" si="7"/>
        <v>200.28</v>
      </c>
    </row>
    <row r="227" spans="1:7" s="32" customFormat="1" ht="24" x14ac:dyDescent="0.2">
      <c r="A227" s="64"/>
      <c r="B227" s="25" t="s">
        <v>158</v>
      </c>
      <c r="C227" s="24">
        <v>3</v>
      </c>
      <c r="D227" s="28">
        <v>3.8399999999999997E-2</v>
      </c>
      <c r="E227" s="26" t="s">
        <v>47</v>
      </c>
      <c r="F227" s="73">
        <v>6492.1425894058921</v>
      </c>
      <c r="G227" s="27">
        <f t="shared" si="7"/>
        <v>747.89</v>
      </c>
    </row>
    <row r="228" spans="1:7" s="32" customFormat="1" ht="24" customHeight="1" x14ac:dyDescent="0.2">
      <c r="A228" s="64"/>
      <c r="B228" s="25" t="s">
        <v>159</v>
      </c>
      <c r="C228" s="24">
        <v>3</v>
      </c>
      <c r="D228" s="28">
        <v>0.3019</v>
      </c>
      <c r="E228" s="26" t="s">
        <v>160</v>
      </c>
      <c r="F228" s="73">
        <v>2597.02</v>
      </c>
      <c r="G228" s="27">
        <f t="shared" si="7"/>
        <v>2352.12</v>
      </c>
    </row>
    <row r="229" spans="1:7" s="32" customFormat="1" ht="12" hidden="1" x14ac:dyDescent="0.2">
      <c r="A229" s="64"/>
      <c r="B229" s="25" t="s">
        <v>161</v>
      </c>
      <c r="C229" s="24">
        <v>1</v>
      </c>
      <c r="D229" s="29">
        <v>0</v>
      </c>
      <c r="E229" s="26" t="s">
        <v>35</v>
      </c>
      <c r="F229" s="73">
        <v>389.5</v>
      </c>
      <c r="G229" s="27">
        <f t="shared" si="7"/>
        <v>0</v>
      </c>
    </row>
    <row r="230" spans="1:7" s="32" customFormat="1" ht="14.25" customHeight="1" x14ac:dyDescent="0.2">
      <c r="A230" s="64"/>
      <c r="B230" s="25" t="s">
        <v>49</v>
      </c>
      <c r="C230" s="24">
        <v>1</v>
      </c>
      <c r="D230" s="29">
        <v>0.5</v>
      </c>
      <c r="E230" s="26" t="s">
        <v>50</v>
      </c>
      <c r="F230" s="73">
        <v>2175.58</v>
      </c>
      <c r="G230" s="27">
        <f t="shared" si="7"/>
        <v>1087.79</v>
      </c>
    </row>
    <row r="231" spans="1:7" s="32" customFormat="1" ht="24" x14ac:dyDescent="0.2">
      <c r="A231" s="64"/>
      <c r="B231" s="25" t="s">
        <v>51</v>
      </c>
      <c r="C231" s="24">
        <v>1</v>
      </c>
      <c r="D231" s="33">
        <v>2.8639999999999999</v>
      </c>
      <c r="E231" s="26" t="s">
        <v>162</v>
      </c>
      <c r="F231" s="73">
        <v>1260.72</v>
      </c>
      <c r="G231" s="27">
        <f t="shared" si="7"/>
        <v>3610.7</v>
      </c>
    </row>
    <row r="232" spans="1:7" s="32" customFormat="1" ht="24" hidden="1" x14ac:dyDescent="0.2">
      <c r="A232" s="64"/>
      <c r="B232" s="25" t="s">
        <v>163</v>
      </c>
      <c r="C232" s="24">
        <v>1</v>
      </c>
      <c r="D232" s="29">
        <v>0</v>
      </c>
      <c r="E232" s="26" t="s">
        <v>162</v>
      </c>
      <c r="F232" s="73">
        <v>0</v>
      </c>
      <c r="G232" s="27">
        <f t="shared" si="7"/>
        <v>0</v>
      </c>
    </row>
    <row r="233" spans="1:7" s="32" customFormat="1" ht="12" x14ac:dyDescent="0.2">
      <c r="A233" s="64"/>
      <c r="B233" s="25" t="s">
        <v>53</v>
      </c>
      <c r="C233" s="24">
        <v>1</v>
      </c>
      <c r="D233" s="29">
        <v>1</v>
      </c>
      <c r="E233" s="26" t="s">
        <v>35</v>
      </c>
      <c r="F233" s="73">
        <v>161.82</v>
      </c>
      <c r="G233" s="27">
        <f t="shared" si="7"/>
        <v>161.82</v>
      </c>
    </row>
    <row r="234" spans="1:7" s="32" customFormat="1" ht="12" x14ac:dyDescent="0.2">
      <c r="A234" s="64"/>
      <c r="B234" s="25" t="s">
        <v>164</v>
      </c>
      <c r="C234" s="24">
        <v>1</v>
      </c>
      <c r="D234" s="29">
        <v>2.6</v>
      </c>
      <c r="E234" s="26" t="s">
        <v>54</v>
      </c>
      <c r="F234" s="73">
        <v>912.13</v>
      </c>
      <c r="G234" s="27">
        <f t="shared" si="7"/>
        <v>2371.54</v>
      </c>
    </row>
    <row r="235" spans="1:7" s="32" customFormat="1" ht="24" x14ac:dyDescent="0.2">
      <c r="A235" s="60"/>
      <c r="B235" s="25" t="s">
        <v>56</v>
      </c>
      <c r="C235" s="24">
        <v>1</v>
      </c>
      <c r="D235" s="29">
        <v>2</v>
      </c>
      <c r="E235" s="26" t="s">
        <v>57</v>
      </c>
      <c r="F235" s="73">
        <v>337.76</v>
      </c>
      <c r="G235" s="27">
        <f t="shared" si="7"/>
        <v>675.52</v>
      </c>
    </row>
    <row r="236" spans="1:7" s="32" customFormat="1" ht="12" x14ac:dyDescent="0.2">
      <c r="A236" s="60"/>
      <c r="B236" s="25" t="s">
        <v>165</v>
      </c>
      <c r="C236" s="24">
        <v>1</v>
      </c>
      <c r="D236" s="29">
        <v>1</v>
      </c>
      <c r="E236" s="26" t="s">
        <v>35</v>
      </c>
      <c r="F236" s="73">
        <v>649.21</v>
      </c>
      <c r="G236" s="27">
        <f t="shared" si="7"/>
        <v>649.21</v>
      </c>
    </row>
    <row r="237" spans="1:7" s="32" customFormat="1" ht="12" x14ac:dyDescent="0.2">
      <c r="A237" s="60"/>
      <c r="B237" s="25" t="s">
        <v>166</v>
      </c>
      <c r="C237" s="24">
        <v>1</v>
      </c>
      <c r="D237" s="29">
        <v>1</v>
      </c>
      <c r="E237" s="26" t="s">
        <v>35</v>
      </c>
      <c r="F237" s="73">
        <v>258.56</v>
      </c>
      <c r="G237" s="27">
        <f t="shared" si="7"/>
        <v>258.56</v>
      </c>
    </row>
    <row r="238" spans="1:7" s="32" customFormat="1" ht="12" hidden="1" x14ac:dyDescent="0.2">
      <c r="A238" s="60"/>
      <c r="B238" s="25">
        <v>0</v>
      </c>
      <c r="C238" s="24">
        <v>1</v>
      </c>
      <c r="D238" s="29">
        <v>0</v>
      </c>
      <c r="E238" s="26">
        <v>0</v>
      </c>
      <c r="F238" s="73"/>
      <c r="G238" s="27"/>
    </row>
    <row r="239" spans="1:7" s="32" customFormat="1" ht="12" hidden="1" x14ac:dyDescent="0.2">
      <c r="A239" s="60"/>
      <c r="B239" s="25">
        <v>0</v>
      </c>
      <c r="C239" s="24">
        <v>1</v>
      </c>
      <c r="D239" s="29">
        <v>0</v>
      </c>
      <c r="E239" s="26">
        <v>0</v>
      </c>
      <c r="F239" s="73"/>
      <c r="G239" s="27"/>
    </row>
    <row r="240" spans="1:7" s="32" customFormat="1" ht="12" hidden="1" x14ac:dyDescent="0.2">
      <c r="A240" s="60"/>
      <c r="B240" s="25">
        <v>0</v>
      </c>
      <c r="C240" s="24">
        <v>1</v>
      </c>
      <c r="D240" s="29">
        <v>0</v>
      </c>
      <c r="E240" s="26">
        <v>0</v>
      </c>
      <c r="F240" s="73"/>
      <c r="G240" s="27"/>
    </row>
    <row r="241" spans="1:7" s="32" customFormat="1" ht="12" x14ac:dyDescent="0.2">
      <c r="A241" s="60"/>
      <c r="B241" s="31" t="s">
        <v>167</v>
      </c>
      <c r="C241" s="24"/>
      <c r="D241" s="29"/>
      <c r="E241" s="26"/>
      <c r="F241" s="73">
        <v>0</v>
      </c>
      <c r="G241" s="27">
        <f t="shared" si="7"/>
        <v>0</v>
      </c>
    </row>
    <row r="242" spans="1:7" s="32" customFormat="1" ht="12" hidden="1" x14ac:dyDescent="0.2">
      <c r="A242" s="60"/>
      <c r="B242" s="25" t="s">
        <v>168</v>
      </c>
      <c r="C242" s="24">
        <v>1</v>
      </c>
      <c r="D242" s="29">
        <v>0</v>
      </c>
      <c r="E242" s="26" t="s">
        <v>35</v>
      </c>
      <c r="F242" s="73">
        <v>976.74</v>
      </c>
      <c r="G242" s="27">
        <f t="shared" si="7"/>
        <v>0</v>
      </c>
    </row>
    <row r="243" spans="1:7" s="32" customFormat="1" ht="12" x14ac:dyDescent="0.2">
      <c r="A243" s="60"/>
      <c r="B243" s="25" t="s">
        <v>60</v>
      </c>
      <c r="C243" s="22">
        <v>10</v>
      </c>
      <c r="D243" s="29">
        <v>1</v>
      </c>
      <c r="E243" s="26" t="s">
        <v>35</v>
      </c>
      <c r="F243" s="73">
        <v>614.95000000000005</v>
      </c>
      <c r="G243" s="27">
        <f t="shared" si="7"/>
        <v>6149.5</v>
      </c>
    </row>
    <row r="244" spans="1:7" s="32" customFormat="1" ht="12" hidden="1" x14ac:dyDescent="0.2">
      <c r="A244" s="60"/>
      <c r="B244" s="25" t="s">
        <v>169</v>
      </c>
      <c r="C244" s="24">
        <v>1</v>
      </c>
      <c r="D244" s="29">
        <v>0</v>
      </c>
      <c r="E244" s="26" t="s">
        <v>35</v>
      </c>
      <c r="F244" s="73">
        <v>14551.44</v>
      </c>
      <c r="G244" s="27">
        <f t="shared" si="7"/>
        <v>0</v>
      </c>
    </row>
    <row r="245" spans="1:7" s="32" customFormat="1" ht="13.5" customHeight="1" x14ac:dyDescent="0.2">
      <c r="A245" s="60"/>
      <c r="B245" s="25" t="s">
        <v>170</v>
      </c>
      <c r="C245" s="24">
        <v>1</v>
      </c>
      <c r="D245" s="29">
        <v>1</v>
      </c>
      <c r="E245" s="26" t="s">
        <v>35</v>
      </c>
      <c r="F245" s="73">
        <v>7080</v>
      </c>
      <c r="G245" s="27">
        <f t="shared" si="7"/>
        <v>7080</v>
      </c>
    </row>
    <row r="246" spans="1:7" s="32" customFormat="1" ht="15" hidden="1" customHeight="1" x14ac:dyDescent="0.2">
      <c r="A246" s="60"/>
      <c r="B246" s="25" t="s">
        <v>110</v>
      </c>
      <c r="C246" s="24">
        <v>1</v>
      </c>
      <c r="D246" s="29">
        <v>0</v>
      </c>
      <c r="E246" s="26" t="s">
        <v>35</v>
      </c>
      <c r="F246" s="73">
        <v>1847.43</v>
      </c>
      <c r="G246" s="27">
        <f t="shared" si="7"/>
        <v>0</v>
      </c>
    </row>
    <row r="247" spans="1:7" s="32" customFormat="1" ht="12" hidden="1" x14ac:dyDescent="0.2">
      <c r="A247" s="60"/>
      <c r="B247" s="25">
        <v>0</v>
      </c>
      <c r="C247" s="24">
        <v>1</v>
      </c>
      <c r="D247" s="29">
        <v>0</v>
      </c>
      <c r="E247" s="26">
        <v>0</v>
      </c>
      <c r="F247" s="73">
        <v>0</v>
      </c>
      <c r="G247" s="27">
        <f t="shared" si="7"/>
        <v>0</v>
      </c>
    </row>
    <row r="248" spans="1:7" s="32" customFormat="1" ht="12" x14ac:dyDescent="0.2">
      <c r="A248" s="60"/>
      <c r="B248" s="34" t="s">
        <v>171</v>
      </c>
      <c r="C248" s="24"/>
      <c r="D248" s="29"/>
      <c r="E248" s="26"/>
      <c r="F248" s="73">
        <v>0</v>
      </c>
      <c r="G248" s="27">
        <f t="shared" si="7"/>
        <v>0</v>
      </c>
    </row>
    <row r="249" spans="1:7" s="32" customFormat="1" ht="36" hidden="1" x14ac:dyDescent="0.2">
      <c r="A249" s="60"/>
      <c r="B249" s="25" t="s">
        <v>172</v>
      </c>
      <c r="C249" s="24">
        <v>1</v>
      </c>
      <c r="D249" s="29">
        <v>0</v>
      </c>
      <c r="E249" s="26" t="s">
        <v>173</v>
      </c>
      <c r="F249" s="73"/>
      <c r="G249" s="27">
        <f t="shared" si="7"/>
        <v>0</v>
      </c>
    </row>
    <row r="250" spans="1:7" s="32" customFormat="1" ht="24" x14ac:dyDescent="0.2">
      <c r="A250" s="60"/>
      <c r="B250" s="25" t="s">
        <v>62</v>
      </c>
      <c r="C250" s="24">
        <v>2</v>
      </c>
      <c r="D250" s="33">
        <v>1.4999999999999999E-2</v>
      </c>
      <c r="E250" s="26" t="s">
        <v>63</v>
      </c>
      <c r="F250" s="73">
        <v>5280.75</v>
      </c>
      <c r="G250" s="27">
        <f t="shared" si="7"/>
        <v>158.41999999999999</v>
      </c>
    </row>
    <row r="251" spans="1:7" s="32" customFormat="1" ht="24" x14ac:dyDescent="0.2">
      <c r="A251" s="60"/>
      <c r="B251" s="25" t="s">
        <v>64</v>
      </c>
      <c r="C251" s="24">
        <v>2</v>
      </c>
      <c r="D251" s="33">
        <v>0.02</v>
      </c>
      <c r="E251" s="26" t="s">
        <v>65</v>
      </c>
      <c r="F251" s="73">
        <v>5939.05</v>
      </c>
      <c r="G251" s="27">
        <f t="shared" si="7"/>
        <v>237.56</v>
      </c>
    </row>
    <row r="252" spans="1:7" s="32" customFormat="1" ht="12" hidden="1" x14ac:dyDescent="0.2">
      <c r="A252" s="60"/>
      <c r="B252" s="25" t="s">
        <v>174</v>
      </c>
      <c r="C252" s="24">
        <v>1</v>
      </c>
      <c r="D252" s="29">
        <v>0</v>
      </c>
      <c r="E252" s="26" t="s">
        <v>35</v>
      </c>
      <c r="F252" s="73">
        <v>67.62</v>
      </c>
      <c r="G252" s="27">
        <f t="shared" si="7"/>
        <v>0</v>
      </c>
    </row>
    <row r="253" spans="1:7" s="32" customFormat="1" ht="12" hidden="1" x14ac:dyDescent="0.2">
      <c r="A253" s="60"/>
      <c r="B253" s="25" t="s">
        <v>175</v>
      </c>
      <c r="C253" s="24">
        <v>1</v>
      </c>
      <c r="D253" s="29">
        <v>0</v>
      </c>
      <c r="E253" s="26" t="s">
        <v>35</v>
      </c>
      <c r="F253" s="73"/>
      <c r="G253" s="27">
        <f t="shared" si="7"/>
        <v>0</v>
      </c>
    </row>
    <row r="254" spans="1:7" s="32" customFormat="1" ht="12" hidden="1" x14ac:dyDescent="0.2">
      <c r="A254" s="60"/>
      <c r="B254" s="25" t="s">
        <v>176</v>
      </c>
      <c r="C254" s="24">
        <v>1</v>
      </c>
      <c r="D254" s="29">
        <v>0</v>
      </c>
      <c r="E254" s="26" t="s">
        <v>35</v>
      </c>
      <c r="F254" s="73"/>
      <c r="G254" s="27">
        <f t="shared" si="7"/>
        <v>0</v>
      </c>
    </row>
    <row r="255" spans="1:7" s="32" customFormat="1" ht="12" hidden="1" x14ac:dyDescent="0.2">
      <c r="A255" s="60"/>
      <c r="B255" s="25" t="s">
        <v>177</v>
      </c>
      <c r="C255" s="24">
        <v>1</v>
      </c>
      <c r="D255" s="29">
        <v>0</v>
      </c>
      <c r="E255" s="26" t="s">
        <v>35</v>
      </c>
      <c r="F255" s="73"/>
      <c r="G255" s="27">
        <f t="shared" si="7"/>
        <v>0</v>
      </c>
    </row>
    <row r="256" spans="1:7" s="32" customFormat="1" ht="12" hidden="1" x14ac:dyDescent="0.2">
      <c r="A256" s="60"/>
      <c r="B256" s="25" t="s">
        <v>178</v>
      </c>
      <c r="C256" s="24">
        <v>1</v>
      </c>
      <c r="D256" s="29">
        <v>0</v>
      </c>
      <c r="E256" s="26" t="s">
        <v>35</v>
      </c>
      <c r="F256" s="73"/>
      <c r="G256" s="27">
        <f t="shared" si="7"/>
        <v>0</v>
      </c>
    </row>
    <row r="257" spans="1:7" s="32" customFormat="1" ht="12" hidden="1" x14ac:dyDescent="0.2">
      <c r="A257" s="60"/>
      <c r="B257" s="25" t="s">
        <v>179</v>
      </c>
      <c r="C257" s="24">
        <v>1</v>
      </c>
      <c r="D257" s="29">
        <v>0</v>
      </c>
      <c r="E257" s="26" t="s">
        <v>35</v>
      </c>
      <c r="F257" s="73"/>
      <c r="G257" s="27">
        <f t="shared" si="7"/>
        <v>0</v>
      </c>
    </row>
    <row r="258" spans="1:7" s="32" customFormat="1" ht="12" x14ac:dyDescent="0.2">
      <c r="A258" s="60"/>
      <c r="B258" s="25" t="s">
        <v>180</v>
      </c>
      <c r="C258" s="24">
        <v>1</v>
      </c>
      <c r="D258" s="29">
        <v>1</v>
      </c>
      <c r="E258" s="26" t="s">
        <v>35</v>
      </c>
      <c r="F258" s="73">
        <v>230.99</v>
      </c>
      <c r="G258" s="27">
        <f t="shared" si="7"/>
        <v>230.99</v>
      </c>
    </row>
    <row r="259" spans="1:7" s="32" customFormat="1" ht="12" hidden="1" x14ac:dyDescent="0.2">
      <c r="A259" s="60"/>
      <c r="B259" s="25">
        <v>0</v>
      </c>
      <c r="C259" s="24">
        <v>1</v>
      </c>
      <c r="D259" s="29">
        <v>0</v>
      </c>
      <c r="E259" s="26">
        <v>0</v>
      </c>
      <c r="F259" s="73"/>
      <c r="G259" s="27"/>
    </row>
    <row r="260" spans="1:7" s="32" customFormat="1" ht="12" hidden="1" x14ac:dyDescent="0.2">
      <c r="A260" s="60"/>
      <c r="B260" s="25">
        <v>0</v>
      </c>
      <c r="C260" s="24">
        <v>1</v>
      </c>
      <c r="D260" s="29">
        <v>0</v>
      </c>
      <c r="E260" s="26">
        <v>0</v>
      </c>
      <c r="F260" s="73"/>
      <c r="G260" s="27">
        <f t="shared" si="7"/>
        <v>0</v>
      </c>
    </row>
    <row r="261" spans="1:7" s="32" customFormat="1" ht="12" x14ac:dyDescent="0.2">
      <c r="A261" s="60"/>
      <c r="B261" s="25" t="s">
        <v>181</v>
      </c>
      <c r="C261" s="24">
        <v>1</v>
      </c>
      <c r="D261" s="29">
        <v>1</v>
      </c>
      <c r="E261" s="26" t="s">
        <v>35</v>
      </c>
      <c r="F261" s="73">
        <v>405.64</v>
      </c>
      <c r="G261" s="27">
        <f t="shared" si="7"/>
        <v>405.64</v>
      </c>
    </row>
    <row r="262" spans="1:7" s="32" customFormat="1" ht="12" hidden="1" x14ac:dyDescent="0.2">
      <c r="A262" s="60"/>
      <c r="B262" s="25">
        <v>0</v>
      </c>
      <c r="C262" s="24">
        <v>1</v>
      </c>
      <c r="D262" s="29">
        <v>0</v>
      </c>
      <c r="E262" s="26">
        <v>0</v>
      </c>
      <c r="F262" s="73"/>
      <c r="G262" s="27">
        <f t="shared" si="7"/>
        <v>0</v>
      </c>
    </row>
    <row r="263" spans="1:7" s="32" customFormat="1" ht="12" hidden="1" x14ac:dyDescent="0.2">
      <c r="A263" s="60"/>
      <c r="B263" s="25" t="s">
        <v>182</v>
      </c>
      <c r="C263" s="24">
        <v>1</v>
      </c>
      <c r="D263" s="29">
        <v>0</v>
      </c>
      <c r="E263" s="26" t="s">
        <v>183</v>
      </c>
      <c r="F263" s="73"/>
      <c r="G263" s="27">
        <f t="shared" si="7"/>
        <v>0</v>
      </c>
    </row>
    <row r="264" spans="1:7" s="32" customFormat="1" ht="12" hidden="1" x14ac:dyDescent="0.2">
      <c r="A264" s="60"/>
      <c r="B264" s="25" t="s">
        <v>184</v>
      </c>
      <c r="C264" s="24">
        <v>1</v>
      </c>
      <c r="D264" s="29">
        <v>0</v>
      </c>
      <c r="E264" s="26" t="s">
        <v>35</v>
      </c>
      <c r="F264" s="73"/>
      <c r="G264" s="27">
        <f t="shared" si="7"/>
        <v>0</v>
      </c>
    </row>
    <row r="265" spans="1:7" s="32" customFormat="1" ht="12" x14ac:dyDescent="0.2">
      <c r="A265" s="60"/>
      <c r="B265" s="25" t="s">
        <v>185</v>
      </c>
      <c r="C265" s="24">
        <v>1</v>
      </c>
      <c r="D265" s="29">
        <v>1</v>
      </c>
      <c r="E265" s="26" t="s">
        <v>35</v>
      </c>
      <c r="F265" s="73">
        <v>489.13</v>
      </c>
      <c r="G265" s="27">
        <f t="shared" si="7"/>
        <v>489.13</v>
      </c>
    </row>
    <row r="266" spans="1:7" s="32" customFormat="1" ht="12" hidden="1" x14ac:dyDescent="0.2">
      <c r="A266" s="60"/>
      <c r="B266" s="25" t="s">
        <v>186</v>
      </c>
      <c r="C266" s="24">
        <v>1</v>
      </c>
      <c r="D266" s="29">
        <v>0</v>
      </c>
      <c r="E266" s="26" t="s">
        <v>35</v>
      </c>
      <c r="F266" s="73">
        <v>107.99</v>
      </c>
      <c r="G266" s="27">
        <f t="shared" si="7"/>
        <v>0</v>
      </c>
    </row>
    <row r="267" spans="1:7" s="32" customFormat="1" ht="12" hidden="1" x14ac:dyDescent="0.2">
      <c r="A267" s="60"/>
      <c r="B267" s="25" t="s">
        <v>187</v>
      </c>
      <c r="C267" s="24">
        <v>1</v>
      </c>
      <c r="D267" s="29">
        <v>0</v>
      </c>
      <c r="E267" s="26" t="s">
        <v>35</v>
      </c>
      <c r="F267" s="73">
        <v>49.57</v>
      </c>
      <c r="G267" s="27">
        <f t="shared" si="7"/>
        <v>0</v>
      </c>
    </row>
    <row r="268" spans="1:7" s="32" customFormat="1" ht="24" hidden="1" x14ac:dyDescent="0.2">
      <c r="A268" s="60"/>
      <c r="B268" s="25" t="s">
        <v>188</v>
      </c>
      <c r="C268" s="24">
        <v>1</v>
      </c>
      <c r="D268" s="29">
        <v>0</v>
      </c>
      <c r="E268" s="26">
        <v>0</v>
      </c>
      <c r="F268" s="73">
        <v>0</v>
      </c>
      <c r="G268" s="27">
        <f t="shared" si="7"/>
        <v>0</v>
      </c>
    </row>
    <row r="269" spans="1:7" s="32" customFormat="1" ht="12" x14ac:dyDescent="0.2">
      <c r="A269" s="60"/>
      <c r="B269" s="31" t="s">
        <v>189</v>
      </c>
      <c r="C269" s="24"/>
      <c r="D269" s="30"/>
      <c r="E269" s="26"/>
      <c r="F269" s="73">
        <v>0</v>
      </c>
      <c r="G269" s="27">
        <f t="shared" si="7"/>
        <v>0</v>
      </c>
    </row>
    <row r="270" spans="1:7" s="32" customFormat="1" ht="12" hidden="1" x14ac:dyDescent="0.2">
      <c r="A270" s="60"/>
      <c r="B270" s="25">
        <v>0</v>
      </c>
      <c r="C270" s="24"/>
      <c r="D270" s="30"/>
      <c r="E270" s="26"/>
      <c r="F270" s="73">
        <v>0</v>
      </c>
      <c r="G270" s="27">
        <f>ROUND(C270*D270*F270,2)</f>
        <v>0</v>
      </c>
    </row>
    <row r="271" spans="1:7" s="32" customFormat="1" ht="12" x14ac:dyDescent="0.2">
      <c r="A271" s="60"/>
      <c r="B271" s="25" t="s">
        <v>190</v>
      </c>
      <c r="C271" s="29">
        <v>82</v>
      </c>
      <c r="D271" s="30">
        <v>42.24</v>
      </c>
      <c r="E271" s="26" t="s">
        <v>30</v>
      </c>
      <c r="F271" s="73">
        <v>0</v>
      </c>
      <c r="G271" s="122">
        <v>16463.501150917007</v>
      </c>
    </row>
    <row r="272" spans="1:7" s="32" customFormat="1" ht="24" hidden="1" x14ac:dyDescent="0.2">
      <c r="A272" s="60"/>
      <c r="B272" s="25" t="s">
        <v>191</v>
      </c>
      <c r="C272" s="29">
        <v>0</v>
      </c>
      <c r="D272" s="30">
        <v>0</v>
      </c>
      <c r="E272" s="26" t="s">
        <v>30</v>
      </c>
      <c r="F272" s="73">
        <v>0</v>
      </c>
      <c r="G272" s="123"/>
    </row>
    <row r="273" spans="1:7" s="32" customFormat="1" ht="12" x14ac:dyDescent="0.2">
      <c r="A273" s="60"/>
      <c r="B273" s="25" t="s">
        <v>192</v>
      </c>
      <c r="C273" s="29">
        <v>19</v>
      </c>
      <c r="D273" s="30">
        <v>42.24</v>
      </c>
      <c r="E273" s="26" t="s">
        <v>30</v>
      </c>
      <c r="F273" s="73">
        <v>0</v>
      </c>
      <c r="G273" s="123"/>
    </row>
    <row r="274" spans="1:7" s="32" customFormat="1" ht="24" hidden="1" x14ac:dyDescent="0.2">
      <c r="A274" s="60"/>
      <c r="B274" s="25" t="s">
        <v>193</v>
      </c>
      <c r="C274" s="29">
        <v>0</v>
      </c>
      <c r="D274" s="30">
        <v>0</v>
      </c>
      <c r="E274" s="26" t="s">
        <v>30</v>
      </c>
      <c r="F274" s="73">
        <v>0</v>
      </c>
      <c r="G274" s="123"/>
    </row>
    <row r="275" spans="1:7" s="32" customFormat="1" ht="36" x14ac:dyDescent="0.2">
      <c r="A275" s="60"/>
      <c r="B275" s="25" t="s">
        <v>194</v>
      </c>
      <c r="C275" s="29">
        <v>1</v>
      </c>
      <c r="D275" s="30">
        <v>59</v>
      </c>
      <c r="E275" s="26" t="s">
        <v>30</v>
      </c>
      <c r="F275" s="73">
        <v>0</v>
      </c>
      <c r="G275" s="123"/>
    </row>
    <row r="276" spans="1:7" s="32" customFormat="1" ht="13.5" customHeight="1" x14ac:dyDescent="0.2">
      <c r="A276" s="60"/>
      <c r="B276" s="35" t="s">
        <v>195</v>
      </c>
      <c r="C276" s="29">
        <v>2</v>
      </c>
      <c r="D276" s="30">
        <v>0.5</v>
      </c>
      <c r="E276" s="26" t="s">
        <v>30</v>
      </c>
      <c r="F276" s="73">
        <v>0</v>
      </c>
      <c r="G276" s="123"/>
    </row>
    <row r="277" spans="1:7" s="32" customFormat="1" ht="12" x14ac:dyDescent="0.2">
      <c r="A277" s="60"/>
      <c r="B277" s="25" t="s">
        <v>196</v>
      </c>
      <c r="C277" s="29">
        <v>19</v>
      </c>
      <c r="D277" s="30">
        <v>1.6</v>
      </c>
      <c r="E277" s="26" t="s">
        <v>30</v>
      </c>
      <c r="F277" s="73">
        <v>0</v>
      </c>
      <c r="G277" s="123"/>
    </row>
    <row r="278" spans="1:7" s="32" customFormat="1" ht="12" x14ac:dyDescent="0.2">
      <c r="A278" s="60"/>
      <c r="B278" s="25" t="s">
        <v>197</v>
      </c>
      <c r="C278" s="29">
        <v>1</v>
      </c>
      <c r="D278" s="30">
        <v>6.8</v>
      </c>
      <c r="E278" s="26" t="s">
        <v>30</v>
      </c>
      <c r="F278" s="73">
        <v>0</v>
      </c>
      <c r="G278" s="124"/>
    </row>
    <row r="279" spans="1:7" s="32" customFormat="1" ht="12" hidden="1" x14ac:dyDescent="0.2">
      <c r="A279" s="60"/>
      <c r="B279" s="25">
        <v>0</v>
      </c>
      <c r="C279" s="30">
        <v>0</v>
      </c>
      <c r="D279" s="74"/>
      <c r="E279" s="26" t="s">
        <v>30</v>
      </c>
      <c r="F279" s="73">
        <v>0</v>
      </c>
      <c r="G279" s="27">
        <f t="shared" ref="G279:G306" si="8">ROUND(C279*D279*F279,2)</f>
        <v>0</v>
      </c>
    </row>
    <row r="280" spans="1:7" s="32" customFormat="1" ht="12" x14ac:dyDescent="0.2">
      <c r="A280" s="60"/>
      <c r="B280" s="31" t="s">
        <v>198</v>
      </c>
      <c r="C280" s="30">
        <v>0</v>
      </c>
      <c r="D280" s="74"/>
      <c r="E280" s="26"/>
      <c r="F280" s="73">
        <v>0</v>
      </c>
      <c r="G280" s="27">
        <f t="shared" si="8"/>
        <v>0</v>
      </c>
    </row>
    <row r="281" spans="1:7" s="32" customFormat="1" ht="12" hidden="1" x14ac:dyDescent="0.2">
      <c r="A281" s="60"/>
      <c r="B281" s="25" t="s">
        <v>199</v>
      </c>
      <c r="C281" s="30">
        <v>0</v>
      </c>
      <c r="D281" s="74"/>
      <c r="E281" s="26"/>
      <c r="F281" s="73"/>
      <c r="G281" s="27">
        <f t="shared" si="8"/>
        <v>0</v>
      </c>
    </row>
    <row r="282" spans="1:7" s="32" customFormat="1" ht="12" x14ac:dyDescent="0.2">
      <c r="A282" s="60"/>
      <c r="B282" s="25" t="s">
        <v>200</v>
      </c>
      <c r="C282" s="29">
        <v>18</v>
      </c>
      <c r="D282" s="30">
        <v>153.64999999999998</v>
      </c>
      <c r="E282" s="26" t="s">
        <v>30</v>
      </c>
      <c r="F282" s="73">
        <v>5.38</v>
      </c>
      <c r="G282" s="27">
        <f>ROUND(C282*D282*F282,2)</f>
        <v>14879.47</v>
      </c>
    </row>
    <row r="283" spans="1:7" s="32" customFormat="1" ht="12" hidden="1" x14ac:dyDescent="0.2">
      <c r="A283" s="60"/>
      <c r="B283" s="25" t="s">
        <v>201</v>
      </c>
      <c r="C283" s="29">
        <v>0</v>
      </c>
      <c r="D283" s="30">
        <v>0</v>
      </c>
      <c r="E283" s="26" t="s">
        <v>30</v>
      </c>
      <c r="F283" s="73">
        <v>21.5</v>
      </c>
      <c r="G283" s="27">
        <f t="shared" si="8"/>
        <v>0</v>
      </c>
    </row>
    <row r="284" spans="1:7" s="32" customFormat="1" ht="12" hidden="1" x14ac:dyDescent="0.2">
      <c r="A284" s="60"/>
      <c r="B284" s="25" t="s">
        <v>202</v>
      </c>
      <c r="C284" s="29">
        <v>0</v>
      </c>
      <c r="D284" s="30">
        <v>0</v>
      </c>
      <c r="E284" s="26" t="s">
        <v>30</v>
      </c>
      <c r="F284" s="73"/>
      <c r="G284" s="27">
        <f t="shared" si="8"/>
        <v>0</v>
      </c>
    </row>
    <row r="285" spans="1:7" s="32" customFormat="1" ht="13.5" customHeight="1" x14ac:dyDescent="0.2">
      <c r="A285" s="60"/>
      <c r="B285" s="25" t="s">
        <v>203</v>
      </c>
      <c r="C285" s="29">
        <v>6</v>
      </c>
      <c r="D285" s="30">
        <v>4.3899999999999997</v>
      </c>
      <c r="E285" s="26" t="s">
        <v>30</v>
      </c>
      <c r="F285" s="73">
        <v>3.32</v>
      </c>
      <c r="G285" s="27">
        <f t="shared" si="8"/>
        <v>87.45</v>
      </c>
    </row>
    <row r="286" spans="1:7" s="32" customFormat="1" ht="24" hidden="1" x14ac:dyDescent="0.2">
      <c r="A286" s="60"/>
      <c r="B286" s="25" t="s">
        <v>117</v>
      </c>
      <c r="C286" s="29">
        <v>0</v>
      </c>
      <c r="D286" s="30">
        <v>0</v>
      </c>
      <c r="E286" s="26" t="s">
        <v>70</v>
      </c>
      <c r="F286" s="73"/>
      <c r="G286" s="27">
        <f t="shared" si="8"/>
        <v>0</v>
      </c>
    </row>
    <row r="287" spans="1:7" s="32" customFormat="1" ht="12" x14ac:dyDescent="0.2">
      <c r="A287" s="60"/>
      <c r="B287" s="25" t="s">
        <v>204</v>
      </c>
      <c r="C287" s="29">
        <v>1</v>
      </c>
      <c r="D287" s="30">
        <v>19</v>
      </c>
      <c r="E287" s="26" t="s">
        <v>30</v>
      </c>
      <c r="F287" s="73">
        <v>5.33</v>
      </c>
      <c r="G287" s="27">
        <f t="shared" si="8"/>
        <v>101.27</v>
      </c>
    </row>
    <row r="288" spans="1:7" s="32" customFormat="1" ht="12" hidden="1" x14ac:dyDescent="0.2">
      <c r="A288" s="60"/>
      <c r="B288" s="25" t="s">
        <v>205</v>
      </c>
      <c r="C288" s="29">
        <v>0</v>
      </c>
      <c r="D288" s="30">
        <v>0</v>
      </c>
      <c r="E288" s="26" t="s">
        <v>30</v>
      </c>
      <c r="F288" s="73">
        <v>37.159999999999997</v>
      </c>
      <c r="G288" s="27">
        <f t="shared" si="8"/>
        <v>0</v>
      </c>
    </row>
    <row r="289" spans="1:7" s="32" customFormat="1" ht="12" x14ac:dyDescent="0.2">
      <c r="A289" s="60"/>
      <c r="B289" s="25" t="s">
        <v>206</v>
      </c>
      <c r="C289" s="29">
        <v>24</v>
      </c>
      <c r="D289" s="30">
        <v>29</v>
      </c>
      <c r="E289" s="26" t="s">
        <v>30</v>
      </c>
      <c r="F289" s="73">
        <v>7.23</v>
      </c>
      <c r="G289" s="27">
        <f t="shared" si="8"/>
        <v>5032.08</v>
      </c>
    </row>
    <row r="290" spans="1:7" s="32" customFormat="1" ht="12" x14ac:dyDescent="0.2">
      <c r="A290" s="60"/>
      <c r="B290" s="25" t="s">
        <v>207</v>
      </c>
      <c r="C290" s="29">
        <v>33</v>
      </c>
      <c r="D290" s="30">
        <v>29</v>
      </c>
      <c r="E290" s="26" t="s">
        <v>30</v>
      </c>
      <c r="F290" s="73">
        <v>1.3378121025259242</v>
      </c>
      <c r="G290" s="27">
        <f t="shared" si="8"/>
        <v>1280.29</v>
      </c>
    </row>
    <row r="291" spans="1:7" s="32" customFormat="1" ht="12" x14ac:dyDescent="0.2">
      <c r="A291" s="60"/>
      <c r="B291" s="25" t="s">
        <v>208</v>
      </c>
      <c r="C291" s="29">
        <v>20</v>
      </c>
      <c r="D291" s="30">
        <v>153.64999999999998</v>
      </c>
      <c r="E291" s="26" t="s">
        <v>30</v>
      </c>
      <c r="F291" s="73">
        <v>0.67</v>
      </c>
      <c r="G291" s="27">
        <f t="shared" si="8"/>
        <v>2058.91</v>
      </c>
    </row>
    <row r="292" spans="1:7" s="32" customFormat="1" ht="12" x14ac:dyDescent="0.2">
      <c r="A292" s="60"/>
      <c r="B292" s="25" t="s">
        <v>209</v>
      </c>
      <c r="C292" s="29">
        <v>58</v>
      </c>
      <c r="D292" s="29">
        <v>1</v>
      </c>
      <c r="E292" s="26" t="s">
        <v>35</v>
      </c>
      <c r="F292" s="73">
        <v>25.68</v>
      </c>
      <c r="G292" s="27">
        <f t="shared" si="8"/>
        <v>1489.44</v>
      </c>
    </row>
    <row r="293" spans="1:7" s="32" customFormat="1" ht="12" hidden="1" x14ac:dyDescent="0.2">
      <c r="A293" s="60"/>
      <c r="B293" s="25" t="s">
        <v>118</v>
      </c>
      <c r="C293" s="29">
        <v>0</v>
      </c>
      <c r="D293" s="30">
        <v>1.8</v>
      </c>
      <c r="E293" s="26" t="s">
        <v>70</v>
      </c>
      <c r="F293" s="73">
        <v>0</v>
      </c>
      <c r="G293" s="27">
        <f t="shared" si="8"/>
        <v>0</v>
      </c>
    </row>
    <row r="294" spans="1:7" s="32" customFormat="1" ht="12" hidden="1" x14ac:dyDescent="0.2">
      <c r="A294" s="60"/>
      <c r="B294" s="25" t="s">
        <v>210</v>
      </c>
      <c r="C294" s="29">
        <v>0</v>
      </c>
      <c r="D294" s="30">
        <v>0</v>
      </c>
      <c r="E294" s="26">
        <v>0</v>
      </c>
      <c r="F294" s="73">
        <v>0</v>
      </c>
      <c r="G294" s="27">
        <f t="shared" si="8"/>
        <v>0</v>
      </c>
    </row>
    <row r="295" spans="1:7" s="32" customFormat="1" ht="12" x14ac:dyDescent="0.2">
      <c r="A295" s="60"/>
      <c r="B295" s="31" t="s">
        <v>211</v>
      </c>
      <c r="C295" s="29">
        <v>0</v>
      </c>
      <c r="D295" s="30">
        <v>0</v>
      </c>
      <c r="E295" s="26">
        <v>0</v>
      </c>
      <c r="F295" s="73">
        <v>0</v>
      </c>
      <c r="G295" s="27">
        <f t="shared" si="8"/>
        <v>0</v>
      </c>
    </row>
    <row r="296" spans="1:7" s="32" customFormat="1" ht="12" x14ac:dyDescent="0.2">
      <c r="A296" s="60"/>
      <c r="B296" s="25" t="s">
        <v>212</v>
      </c>
      <c r="C296" s="29">
        <v>43</v>
      </c>
      <c r="D296" s="30">
        <v>439</v>
      </c>
      <c r="E296" s="26" t="s">
        <v>30</v>
      </c>
      <c r="F296" s="73">
        <v>0.7</v>
      </c>
      <c r="G296" s="27">
        <f t="shared" si="8"/>
        <v>13213.9</v>
      </c>
    </row>
    <row r="297" spans="1:7" s="32" customFormat="1" ht="12" x14ac:dyDescent="0.2">
      <c r="A297" s="60"/>
      <c r="B297" s="25" t="s">
        <v>204</v>
      </c>
      <c r="C297" s="29">
        <v>1</v>
      </c>
      <c r="D297" s="30">
        <v>19</v>
      </c>
      <c r="E297" s="26" t="s">
        <v>30</v>
      </c>
      <c r="F297" s="73">
        <v>19.39</v>
      </c>
      <c r="G297" s="27">
        <f t="shared" si="8"/>
        <v>368.41</v>
      </c>
    </row>
    <row r="298" spans="1:7" s="32" customFormat="1" ht="12" x14ac:dyDescent="0.2">
      <c r="A298" s="60"/>
      <c r="B298" s="25" t="s">
        <v>213</v>
      </c>
      <c r="C298" s="29">
        <v>38</v>
      </c>
      <c r="D298" s="30">
        <v>292.5</v>
      </c>
      <c r="E298" s="26" t="s">
        <v>30</v>
      </c>
      <c r="F298" s="73">
        <v>0.68</v>
      </c>
      <c r="G298" s="27">
        <f t="shared" si="8"/>
        <v>7558.2</v>
      </c>
    </row>
    <row r="299" spans="1:7" s="32" customFormat="1" ht="13.5" customHeight="1" x14ac:dyDescent="0.2">
      <c r="A299" s="60"/>
      <c r="B299" s="35" t="s">
        <v>214</v>
      </c>
      <c r="C299" s="29">
        <v>2</v>
      </c>
      <c r="D299" s="30">
        <v>292.5</v>
      </c>
      <c r="E299" s="26" t="s">
        <v>30</v>
      </c>
      <c r="F299" s="73">
        <v>6.19</v>
      </c>
      <c r="G299" s="27">
        <f t="shared" si="8"/>
        <v>3621.15</v>
      </c>
    </row>
    <row r="300" spans="1:7" s="32" customFormat="1" ht="12" x14ac:dyDescent="0.2">
      <c r="A300" s="60"/>
      <c r="B300" s="25" t="s">
        <v>215</v>
      </c>
      <c r="C300" s="29">
        <v>2</v>
      </c>
      <c r="D300" s="30">
        <v>292.5</v>
      </c>
      <c r="E300" s="26" t="s">
        <v>30</v>
      </c>
      <c r="F300" s="73">
        <v>1.06</v>
      </c>
      <c r="G300" s="27">
        <f t="shared" si="8"/>
        <v>620.1</v>
      </c>
    </row>
    <row r="301" spans="1:7" s="32" customFormat="1" ht="12" hidden="1" x14ac:dyDescent="0.2">
      <c r="A301" s="60"/>
      <c r="B301" s="25" t="s">
        <v>216</v>
      </c>
      <c r="C301" s="29">
        <v>0</v>
      </c>
      <c r="D301" s="30">
        <v>0</v>
      </c>
      <c r="E301" s="26" t="s">
        <v>30</v>
      </c>
      <c r="F301" s="73">
        <v>0.91</v>
      </c>
      <c r="G301" s="27">
        <f t="shared" si="8"/>
        <v>0</v>
      </c>
    </row>
    <row r="302" spans="1:7" s="32" customFormat="1" ht="12" x14ac:dyDescent="0.2">
      <c r="A302" s="60"/>
      <c r="B302" s="25" t="s">
        <v>207</v>
      </c>
      <c r="C302" s="29">
        <v>43</v>
      </c>
      <c r="D302" s="30">
        <v>29</v>
      </c>
      <c r="E302" s="26" t="s">
        <v>30</v>
      </c>
      <c r="F302" s="73">
        <v>1.34</v>
      </c>
      <c r="G302" s="27">
        <f t="shared" si="8"/>
        <v>1670.98</v>
      </c>
    </row>
    <row r="303" spans="1:7" s="32" customFormat="1" ht="12" hidden="1" x14ac:dyDescent="0.2">
      <c r="A303" s="60"/>
      <c r="B303" s="25">
        <v>0</v>
      </c>
      <c r="C303" s="29">
        <v>0</v>
      </c>
      <c r="D303" s="30">
        <v>0</v>
      </c>
      <c r="E303" s="26">
        <v>0</v>
      </c>
      <c r="F303" s="73"/>
      <c r="G303" s="27">
        <f t="shared" si="8"/>
        <v>0</v>
      </c>
    </row>
    <row r="304" spans="1:7" s="36" customFormat="1" ht="12" x14ac:dyDescent="0.2">
      <c r="A304" s="60"/>
      <c r="B304" s="25" t="s">
        <v>209</v>
      </c>
      <c r="C304" s="29">
        <v>64</v>
      </c>
      <c r="D304" s="29">
        <v>1</v>
      </c>
      <c r="E304" s="26" t="s">
        <v>35</v>
      </c>
      <c r="F304" s="73">
        <v>25.68</v>
      </c>
      <c r="G304" s="27">
        <f t="shared" si="8"/>
        <v>1643.52</v>
      </c>
    </row>
    <row r="305" spans="1:7" s="32" customFormat="1" ht="12" hidden="1" x14ac:dyDescent="0.2">
      <c r="A305" s="60"/>
      <c r="B305" s="25"/>
      <c r="C305" s="24"/>
      <c r="D305" s="30"/>
      <c r="E305" s="26"/>
      <c r="F305" s="73">
        <v>0</v>
      </c>
      <c r="G305" s="27">
        <f t="shared" si="8"/>
        <v>0</v>
      </c>
    </row>
    <row r="306" spans="1:7" s="32" customFormat="1" ht="12" hidden="1" x14ac:dyDescent="0.2">
      <c r="A306" s="60"/>
      <c r="B306" s="25">
        <v>0</v>
      </c>
      <c r="C306" s="24">
        <v>1</v>
      </c>
      <c r="D306" s="30">
        <v>0</v>
      </c>
      <c r="E306" s="26">
        <v>0</v>
      </c>
      <c r="F306" s="73">
        <v>0</v>
      </c>
      <c r="G306" s="27">
        <f t="shared" si="8"/>
        <v>0</v>
      </c>
    </row>
    <row r="307" spans="1:7" s="32" customFormat="1" ht="12" hidden="1" x14ac:dyDescent="0.2">
      <c r="A307" s="60"/>
      <c r="B307" s="25" t="s">
        <v>217</v>
      </c>
      <c r="C307" s="24">
        <v>1</v>
      </c>
      <c r="D307" s="30">
        <v>0</v>
      </c>
      <c r="E307" s="26" t="s">
        <v>35</v>
      </c>
      <c r="F307" s="73">
        <v>629.66999999999996</v>
      </c>
      <c r="G307" s="27">
        <f>ROUND(C307*D307*F307,2)</f>
        <v>0</v>
      </c>
    </row>
    <row r="308" spans="1:7" s="32" customFormat="1" ht="12" hidden="1" x14ac:dyDescent="0.2">
      <c r="A308" s="60"/>
      <c r="B308" s="25" t="s">
        <v>44</v>
      </c>
      <c r="C308" s="24">
        <v>1</v>
      </c>
      <c r="D308" s="30">
        <v>0</v>
      </c>
      <c r="E308" s="26" t="s">
        <v>35</v>
      </c>
      <c r="F308" s="73">
        <v>72.349999999999994</v>
      </c>
      <c r="G308" s="27">
        <f t="shared" ref="G308:G309" si="9">ROUND(C308*D308*F308,2)</f>
        <v>0</v>
      </c>
    </row>
    <row r="309" spans="1:7" s="32" customFormat="1" ht="12" hidden="1" x14ac:dyDescent="0.2">
      <c r="A309" s="60"/>
      <c r="B309" s="25" t="s">
        <v>218</v>
      </c>
      <c r="C309" s="24">
        <v>1</v>
      </c>
      <c r="D309" s="30">
        <v>0</v>
      </c>
      <c r="E309" s="26" t="s">
        <v>70</v>
      </c>
      <c r="F309" s="73">
        <v>560.6</v>
      </c>
      <c r="G309" s="27">
        <f t="shared" si="9"/>
        <v>0</v>
      </c>
    </row>
    <row r="310" spans="1:7" s="32" customFormat="1" ht="12" hidden="1" x14ac:dyDescent="0.2">
      <c r="A310" s="60"/>
      <c r="B310" s="25" t="s">
        <v>219</v>
      </c>
      <c r="C310" s="24">
        <v>1</v>
      </c>
      <c r="D310" s="30">
        <v>0</v>
      </c>
      <c r="E310" s="26" t="s">
        <v>30</v>
      </c>
      <c r="F310" s="73"/>
      <c r="G310" s="27"/>
    </row>
    <row r="311" spans="1:7" s="32" customFormat="1" ht="12" hidden="1" x14ac:dyDescent="0.2">
      <c r="A311" s="60"/>
      <c r="B311" s="25">
        <v>0</v>
      </c>
      <c r="C311" s="24"/>
      <c r="D311" s="30">
        <v>0</v>
      </c>
      <c r="E311" s="26">
        <v>0</v>
      </c>
      <c r="F311" s="73"/>
      <c r="G311" s="27"/>
    </row>
    <row r="312" spans="1:7" s="32" customFormat="1" ht="12" hidden="1" x14ac:dyDescent="0.2">
      <c r="A312" s="60"/>
      <c r="B312" s="25">
        <v>0</v>
      </c>
      <c r="C312" s="24"/>
      <c r="D312" s="30">
        <v>0</v>
      </c>
      <c r="E312" s="26">
        <v>0</v>
      </c>
      <c r="F312" s="73"/>
      <c r="G312" s="27"/>
    </row>
    <row r="313" spans="1:7" s="2" customFormat="1" ht="12" x14ac:dyDescent="0.2">
      <c r="A313" s="60"/>
      <c r="B313" s="31" t="s">
        <v>78</v>
      </c>
      <c r="C313" s="20"/>
      <c r="D313" s="30"/>
      <c r="E313" s="26"/>
      <c r="F313" s="73"/>
      <c r="G313" s="27"/>
    </row>
    <row r="314" spans="1:7" s="2" customFormat="1" ht="12" x14ac:dyDescent="0.2">
      <c r="A314" s="60"/>
      <c r="B314" s="25" t="s">
        <v>255</v>
      </c>
      <c r="C314" s="20">
        <v>1</v>
      </c>
      <c r="D314" s="29">
        <v>16</v>
      </c>
      <c r="E314" s="26" t="s">
        <v>30</v>
      </c>
      <c r="F314" s="73">
        <f>G314/D314</f>
        <v>1301.95</v>
      </c>
      <c r="G314" s="27">
        <v>20831.2</v>
      </c>
    </row>
    <row r="315" spans="1:7" s="2" customFormat="1" ht="12" hidden="1" x14ac:dyDescent="0.2">
      <c r="A315" s="60"/>
      <c r="B315" s="25"/>
      <c r="C315" s="20"/>
      <c r="D315" s="29"/>
      <c r="E315" s="26"/>
      <c r="F315" s="73"/>
      <c r="G315" s="27">
        <v>0</v>
      </c>
    </row>
    <row r="316" spans="1:7" s="2" customFormat="1" ht="12" hidden="1" x14ac:dyDescent="0.2">
      <c r="A316" s="60"/>
      <c r="B316" s="25"/>
      <c r="C316" s="20"/>
      <c r="D316" s="37"/>
      <c r="E316" s="26"/>
      <c r="F316" s="73"/>
      <c r="G316" s="27"/>
    </row>
    <row r="317" spans="1:7" s="2" customFormat="1" ht="12" hidden="1" x14ac:dyDescent="0.2">
      <c r="A317" s="60"/>
      <c r="B317" s="25"/>
      <c r="C317" s="20"/>
      <c r="D317" s="29"/>
      <c r="E317" s="26"/>
      <c r="F317" s="73"/>
      <c r="G317" s="27"/>
    </row>
    <row r="318" spans="1:7" s="2" customFormat="1" hidden="1" x14ac:dyDescent="0.2">
      <c r="A318" s="60"/>
      <c r="B318" s="25"/>
      <c r="C318" s="20"/>
      <c r="D318" s="38"/>
      <c r="E318" s="26"/>
      <c r="F318" s="73"/>
      <c r="G318" s="27"/>
    </row>
    <row r="319" spans="1:7" s="2" customFormat="1" ht="12" x14ac:dyDescent="0.2">
      <c r="A319" s="60"/>
      <c r="B319" s="31" t="s">
        <v>79</v>
      </c>
      <c r="C319" s="20"/>
      <c r="D319" s="30"/>
      <c r="E319" s="26"/>
      <c r="F319" s="73"/>
      <c r="G319" s="27"/>
    </row>
    <row r="320" spans="1:7" s="2" customFormat="1" ht="24" x14ac:dyDescent="0.2">
      <c r="A320" s="60"/>
      <c r="B320" s="25" t="s">
        <v>80</v>
      </c>
      <c r="C320" s="20">
        <v>1</v>
      </c>
      <c r="D320" s="29">
        <v>55.4</v>
      </c>
      <c r="E320" s="26" t="s">
        <v>30</v>
      </c>
      <c r="F320" s="73"/>
      <c r="G320" s="27">
        <v>64305.45208648601</v>
      </c>
    </row>
    <row r="321" spans="1:7" s="2" customFormat="1" ht="12" hidden="1" x14ac:dyDescent="0.2">
      <c r="A321" s="60"/>
      <c r="B321" s="25"/>
      <c r="C321" s="20"/>
      <c r="D321" s="29"/>
      <c r="E321" s="26"/>
      <c r="F321" s="73"/>
      <c r="G321" s="27"/>
    </row>
    <row r="322" spans="1:7" s="2" customFormat="1" ht="12" hidden="1" x14ac:dyDescent="0.2">
      <c r="A322" s="60"/>
      <c r="B322" s="25"/>
      <c r="C322" s="20"/>
      <c r="D322" s="29"/>
      <c r="E322" s="26"/>
      <c r="F322" s="73"/>
      <c r="G322" s="27"/>
    </row>
    <row r="323" spans="1:7" s="2" customFormat="1" ht="12" hidden="1" x14ac:dyDescent="0.2">
      <c r="A323" s="60"/>
      <c r="B323" s="25"/>
      <c r="C323" s="20"/>
      <c r="D323" s="29"/>
      <c r="E323" s="26"/>
      <c r="F323" s="73"/>
      <c r="G323" s="27"/>
    </row>
    <row r="324" spans="1:7" s="2" customFormat="1" ht="12" hidden="1" x14ac:dyDescent="0.2">
      <c r="A324" s="60"/>
      <c r="B324" s="25"/>
      <c r="C324" s="20"/>
      <c r="D324" s="29"/>
      <c r="E324" s="26"/>
      <c r="F324" s="73"/>
      <c r="G324" s="27"/>
    </row>
    <row r="325" spans="1:7" s="2" customFormat="1" ht="12" hidden="1" x14ac:dyDescent="0.2">
      <c r="A325" s="60"/>
      <c r="B325" s="25"/>
      <c r="C325" s="20"/>
      <c r="D325" s="29"/>
      <c r="E325" s="26"/>
      <c r="F325" s="73"/>
      <c r="G325" s="27"/>
    </row>
    <row r="326" spans="1:7" s="2" customFormat="1" ht="12" hidden="1" x14ac:dyDescent="0.2">
      <c r="A326" s="60"/>
      <c r="B326" s="25"/>
      <c r="C326" s="20"/>
      <c r="D326" s="29"/>
      <c r="E326" s="26"/>
      <c r="F326" s="73"/>
      <c r="G326" s="27"/>
    </row>
    <row r="327" spans="1:7" s="2" customFormat="1" ht="12" hidden="1" x14ac:dyDescent="0.2">
      <c r="A327" s="60"/>
      <c r="B327" s="25"/>
      <c r="C327" s="20"/>
      <c r="D327" s="37"/>
      <c r="E327" s="26"/>
      <c r="F327" s="73"/>
      <c r="G327" s="27"/>
    </row>
    <row r="328" spans="1:7" s="2" customFormat="1" ht="12" x14ac:dyDescent="0.2">
      <c r="A328" s="60"/>
      <c r="B328" s="31" t="s">
        <v>81</v>
      </c>
      <c r="C328" s="20"/>
      <c r="D328" s="29"/>
      <c r="E328" s="26"/>
      <c r="F328" s="73"/>
      <c r="G328" s="27"/>
    </row>
    <row r="329" spans="1:7" s="2" customFormat="1" ht="20.25" customHeight="1" x14ac:dyDescent="0.2">
      <c r="A329" s="60"/>
      <c r="B329" s="25" t="s">
        <v>82</v>
      </c>
      <c r="C329" s="59">
        <f>(3+14/31)+6</f>
        <v>9.4516129032258061</v>
      </c>
      <c r="D329" s="20">
        <f>D145</f>
        <v>571.20000000000005</v>
      </c>
      <c r="E329" s="61" t="s">
        <v>74</v>
      </c>
      <c r="F329" s="17">
        <v>1.35</v>
      </c>
      <c r="G329" s="27">
        <f>D329*F329*C329</f>
        <v>7288.3277419354845</v>
      </c>
    </row>
    <row r="330" spans="1:7" s="2" customFormat="1" ht="12" x14ac:dyDescent="0.2">
      <c r="A330" s="60"/>
      <c r="B330" s="31" t="s">
        <v>83</v>
      </c>
      <c r="C330" s="59"/>
      <c r="D330" s="20"/>
      <c r="E330" s="50"/>
      <c r="F330" s="17"/>
      <c r="G330" s="17"/>
    </row>
    <row r="331" spans="1:7" s="2" customFormat="1" ht="20.25" customHeight="1" x14ac:dyDescent="0.2">
      <c r="A331" s="60"/>
      <c r="B331" s="25" t="s">
        <v>84</v>
      </c>
      <c r="C331" s="59">
        <f>C329</f>
        <v>9.4516129032258061</v>
      </c>
      <c r="D331" s="20">
        <f>D329</f>
        <v>571.20000000000005</v>
      </c>
      <c r="E331" s="61" t="str">
        <f>E329</f>
        <v>м2 жилой площади</v>
      </c>
      <c r="F331" s="17">
        <v>2.91</v>
      </c>
      <c r="G331" s="27">
        <f>D331*F331*C331</f>
        <v>15710.395354838711</v>
      </c>
    </row>
    <row r="332" spans="1:7" s="2" customFormat="1" ht="12" x14ac:dyDescent="0.2">
      <c r="A332" s="45"/>
      <c r="B332" s="62"/>
      <c r="C332" s="20"/>
      <c r="D332" s="20"/>
      <c r="E332" s="75" t="s">
        <v>85</v>
      </c>
      <c r="F332" s="3"/>
      <c r="G332" s="39">
        <f>SUM(G25:G331)</f>
        <v>258916.06464038396</v>
      </c>
    </row>
    <row r="333" spans="1:7" s="2" customFormat="1" x14ac:dyDescent="0.2">
      <c r="A333" s="45"/>
      <c r="B333" s="63"/>
      <c r="C333" s="64"/>
      <c r="D333" s="64"/>
      <c r="E333" s="64"/>
      <c r="F333" s="76"/>
      <c r="G333" s="77" t="s">
        <v>86</v>
      </c>
    </row>
    <row r="335" spans="1:7" s="2" customFormat="1" ht="12" hidden="1" x14ac:dyDescent="0.2">
      <c r="A335" s="45"/>
      <c r="B335" s="63"/>
      <c r="C335" s="64"/>
      <c r="D335" s="64"/>
      <c r="E335" s="64"/>
      <c r="F335" s="76"/>
      <c r="G335" s="40"/>
    </row>
    <row r="336" spans="1:7" s="2" customFormat="1" ht="12" hidden="1" x14ac:dyDescent="0.2">
      <c r="A336" s="45"/>
      <c r="B336" s="63"/>
      <c r="C336" s="64"/>
      <c r="D336" s="64"/>
      <c r="E336" s="64"/>
      <c r="F336" s="76"/>
      <c r="G336" s="40"/>
    </row>
    <row r="337" spans="1:7" s="12" customFormat="1" hidden="1" x14ac:dyDescent="0.2">
      <c r="A337" s="6" t="s">
        <v>87</v>
      </c>
      <c r="B337" s="7"/>
      <c r="C337" s="65"/>
      <c r="D337" s="65"/>
      <c r="E337" s="65"/>
      <c r="F337" s="65"/>
      <c r="G337" s="41"/>
    </row>
    <row r="338" spans="1:7" s="12" customFormat="1" hidden="1" x14ac:dyDescent="0.2">
      <c r="A338" s="6"/>
      <c r="B338" s="66" t="s">
        <v>88</v>
      </c>
      <c r="C338" s="67"/>
      <c r="D338" s="3"/>
      <c r="E338" s="3"/>
      <c r="F338" s="3"/>
      <c r="G338" s="3"/>
    </row>
    <row r="339" spans="1:7" s="12" customFormat="1" hidden="1" x14ac:dyDescent="0.2">
      <c r="A339" s="7"/>
      <c r="B339" s="68" t="s">
        <v>89</v>
      </c>
      <c r="C339" s="3"/>
      <c r="D339" s="3"/>
      <c r="E339" s="3"/>
      <c r="F339" s="3"/>
      <c r="G339" s="3"/>
    </row>
    <row r="340" spans="1:7" s="12" customFormat="1" hidden="1" x14ac:dyDescent="0.2">
      <c r="A340" s="6" t="s">
        <v>90</v>
      </c>
      <c r="B340" s="7"/>
      <c r="C340" s="3"/>
      <c r="D340" s="3"/>
      <c r="E340" s="3"/>
      <c r="F340" s="3"/>
      <c r="G340" s="3"/>
    </row>
    <row r="341" spans="1:7" s="12" customFormat="1" hidden="1" x14ac:dyDescent="0.2">
      <c r="A341" s="6" t="s">
        <v>91</v>
      </c>
      <c r="B341" s="7"/>
      <c r="C341" s="3"/>
      <c r="D341" s="3"/>
      <c r="E341" s="3"/>
      <c r="F341" s="3"/>
      <c r="G341" s="3"/>
    </row>
    <row r="342" spans="1:7" s="12" customFormat="1" hidden="1" x14ac:dyDescent="0.2">
      <c r="A342" s="6" t="s">
        <v>92</v>
      </c>
      <c r="B342" s="7"/>
      <c r="C342" s="3"/>
      <c r="D342" s="3"/>
      <c r="E342" s="3"/>
      <c r="F342" s="3"/>
      <c r="G342" s="3"/>
    </row>
    <row r="343" spans="1:7" s="12" customFormat="1" hidden="1" x14ac:dyDescent="0.2">
      <c r="A343" s="7"/>
      <c r="B343" s="3"/>
      <c r="C343" s="3"/>
      <c r="D343" s="3"/>
      <c r="E343" s="3"/>
      <c r="F343" s="3"/>
      <c r="G343" s="3"/>
    </row>
    <row r="344" spans="1:7" s="12" customFormat="1" hidden="1" x14ac:dyDescent="0.2">
      <c r="A344" s="7"/>
      <c r="B344" s="6" t="s">
        <v>93</v>
      </c>
      <c r="C344" s="3"/>
      <c r="D344" s="3"/>
      <c r="E344" s="3"/>
      <c r="F344" s="3"/>
      <c r="G344" s="3"/>
    </row>
    <row r="345" spans="1:7" s="12" customFormat="1" hidden="1" x14ac:dyDescent="0.2">
      <c r="A345" s="7"/>
      <c r="B345" s="3"/>
      <c r="C345" s="3"/>
      <c r="D345" s="3"/>
      <c r="E345" s="3"/>
      <c r="F345" s="3"/>
      <c r="G345" s="3"/>
    </row>
    <row r="346" spans="1:7" s="12" customFormat="1" hidden="1" x14ac:dyDescent="0.2">
      <c r="A346" s="7"/>
      <c r="B346" s="64" t="s">
        <v>94</v>
      </c>
      <c r="C346" s="78" t="s">
        <v>95</v>
      </c>
      <c r="D346" s="69"/>
      <c r="E346" s="79"/>
      <c r="F346" s="79"/>
      <c r="G346" s="7"/>
    </row>
    <row r="347" spans="1:7" s="12" customFormat="1" hidden="1" x14ac:dyDescent="0.2">
      <c r="A347" s="7"/>
      <c r="B347" s="7"/>
      <c r="C347" s="68" t="s">
        <v>96</v>
      </c>
      <c r="D347" s="7"/>
      <c r="E347" s="116" t="s">
        <v>97</v>
      </c>
      <c r="F347" s="116"/>
      <c r="G347" s="7"/>
    </row>
    <row r="348" spans="1:7" s="12" customFormat="1" hidden="1" x14ac:dyDescent="0.2">
      <c r="A348" s="7"/>
      <c r="B348" s="3"/>
      <c r="C348" s="3"/>
      <c r="D348" s="3"/>
      <c r="E348" s="3"/>
      <c r="F348" s="3"/>
      <c r="G348" s="3"/>
    </row>
    <row r="349" spans="1:7" s="12" customFormat="1" hidden="1" x14ac:dyDescent="0.2">
      <c r="A349" s="7"/>
      <c r="B349" s="80" t="s">
        <v>98</v>
      </c>
      <c r="C349" s="119" t="s">
        <v>99</v>
      </c>
      <c r="D349" s="119"/>
      <c r="E349" s="79"/>
      <c r="F349" s="79"/>
      <c r="G349" s="3"/>
    </row>
    <row r="350" spans="1:7" s="12" customFormat="1" hidden="1" x14ac:dyDescent="0.2">
      <c r="A350" s="7"/>
      <c r="B350" s="7"/>
      <c r="C350" s="68" t="s">
        <v>96</v>
      </c>
      <c r="D350" s="7"/>
      <c r="E350" s="116" t="s">
        <v>97</v>
      </c>
      <c r="F350" s="116"/>
      <c r="G350" s="3"/>
    </row>
    <row r="351" spans="1:7" s="12" customFormat="1" hidden="1" x14ac:dyDescent="0.2">
      <c r="A351" s="7"/>
      <c r="B351" s="6" t="s">
        <v>100</v>
      </c>
      <c r="C351" s="3"/>
      <c r="D351" s="3"/>
      <c r="E351" s="3"/>
      <c r="F351" s="3"/>
      <c r="G351" s="3"/>
    </row>
    <row r="352" spans="1:7" s="12" customFormat="1" ht="26.25" hidden="1" customHeight="1" x14ac:dyDescent="0.2">
      <c r="A352" s="117" t="s">
        <v>101</v>
      </c>
      <c r="B352" s="117"/>
      <c r="C352" s="117"/>
      <c r="D352" s="117"/>
      <c r="E352" s="117"/>
      <c r="F352" s="117"/>
      <c r="G352" s="117"/>
    </row>
    <row r="353" spans="1:7" s="12" customFormat="1" ht="24.75" hidden="1" customHeight="1" x14ac:dyDescent="0.2">
      <c r="A353" s="118" t="s">
        <v>102</v>
      </c>
      <c r="B353" s="118"/>
      <c r="C353" s="118"/>
      <c r="D353" s="118"/>
      <c r="E353" s="118"/>
      <c r="F353" s="118"/>
      <c r="G353" s="118"/>
    </row>
    <row r="354" spans="1:7" s="12" customFormat="1" ht="24.75" hidden="1" customHeight="1" x14ac:dyDescent="0.2">
      <c r="A354" s="117" t="s">
        <v>103</v>
      </c>
      <c r="B354" s="117"/>
      <c r="C354" s="117"/>
      <c r="D354" s="117"/>
      <c r="E354" s="117"/>
      <c r="F354" s="117"/>
      <c r="G354" s="117"/>
    </row>
    <row r="355" spans="1:7" s="12" customFormat="1" ht="24.75" hidden="1" customHeight="1" x14ac:dyDescent="0.2">
      <c r="A355" s="117" t="s">
        <v>104</v>
      </c>
      <c r="B355" s="117"/>
      <c r="C355" s="117"/>
      <c r="D355" s="117"/>
      <c r="E355" s="117"/>
      <c r="F355" s="117"/>
      <c r="G355" s="117"/>
    </row>
    <row r="356" spans="1:7" s="12" customFormat="1" ht="24.75" hidden="1" customHeight="1" x14ac:dyDescent="0.2">
      <c r="A356" s="117" t="s">
        <v>105</v>
      </c>
      <c r="B356" s="117"/>
      <c r="C356" s="117"/>
      <c r="D356" s="117"/>
      <c r="E356" s="117"/>
      <c r="F356" s="117"/>
      <c r="G356" s="117"/>
    </row>
    <row r="357" spans="1:7" s="12" customFormat="1" ht="63.75" hidden="1" customHeight="1" x14ac:dyDescent="0.2">
      <c r="A357" s="112" t="s">
        <v>106</v>
      </c>
      <c r="B357" s="112"/>
      <c r="C357" s="112"/>
      <c r="D357" s="112"/>
      <c r="E357" s="112"/>
      <c r="F357" s="112"/>
      <c r="G357" s="112"/>
    </row>
    <row r="358" spans="1:7" s="12" customFormat="1" x14ac:dyDescent="0.2">
      <c r="A358" s="7"/>
      <c r="B358" s="7"/>
      <c r="C358" s="7"/>
      <c r="D358" s="7"/>
      <c r="E358" s="7"/>
      <c r="F358" s="7"/>
      <c r="G358" s="7"/>
    </row>
  </sheetData>
  <mergeCells count="26">
    <mergeCell ref="B21:G21"/>
    <mergeCell ref="E1:G1"/>
    <mergeCell ref="B5:G5"/>
    <mergeCell ref="A11:G11"/>
    <mergeCell ref="A12:G12"/>
    <mergeCell ref="A13:G13"/>
    <mergeCell ref="A14:G14"/>
    <mergeCell ref="A15:G15"/>
    <mergeCell ref="A16:G16"/>
    <mergeCell ref="A17:G17"/>
    <mergeCell ref="A18:B18"/>
    <mergeCell ref="A20:G20"/>
    <mergeCell ref="C23:D23"/>
    <mergeCell ref="B24:G24"/>
    <mergeCell ref="B148:G148"/>
    <mergeCell ref="G271:G278"/>
    <mergeCell ref="E347:F347"/>
    <mergeCell ref="A357:G357"/>
    <mergeCell ref="B63:E63"/>
    <mergeCell ref="E350:F350"/>
    <mergeCell ref="A352:G352"/>
    <mergeCell ref="A353:G353"/>
    <mergeCell ref="A354:G354"/>
    <mergeCell ref="A355:G355"/>
    <mergeCell ref="A356:G356"/>
    <mergeCell ref="C349:D349"/>
  </mergeCells>
  <pageMargins left="0.94" right="0.15748031496062992" top="0.37" bottom="0.19" header="0.31496062992125984" footer="0.24"/>
  <pageSetup paperSize="9" scale="95" fitToHeight="0" orientation="portrait" r:id="rId1"/>
  <headerFooter alignWithMargins="0"/>
  <rowBreaks count="1" manualBreakCount="1">
    <brk id="3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С5</vt:lpstr>
      <vt:lpstr>С5!Область_печати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cp:lastPrinted>2020-03-30T06:45:48Z</cp:lastPrinted>
  <dcterms:created xsi:type="dcterms:W3CDTF">2020-03-27T03:53:56Z</dcterms:created>
  <dcterms:modified xsi:type="dcterms:W3CDTF">2020-03-30T06:49:31Z</dcterms:modified>
</cp:coreProperties>
</file>